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defaultThemeVersion="124226"/>
  <mc:AlternateContent xmlns:mc="http://schemas.openxmlformats.org/markup-compatibility/2006">
    <mc:Choice Requires="x15">
      <x15ac:absPath xmlns:x15ac="http://schemas.microsoft.com/office/spreadsheetml/2010/11/ac" url="https://nonprofitsassistancefund.sharepoint.com/Propel Documents/Training/Resources in Development/Scenario Planning/"/>
    </mc:Choice>
  </mc:AlternateContent>
  <xr:revisionPtr revIDLastSave="0" documentId="8_{89CD995F-6AEE-48AE-BBF8-00D121A1F06A}" xr6:coauthVersionLast="47" xr6:coauthVersionMax="47" xr10:uidLastSave="{00000000-0000-0000-0000-000000000000}"/>
  <workbookProtection workbookAlgorithmName="SHA-512" workbookHashValue="rUI7SoZD3dT2NHJ4qvRm8uvn3Ti5we+RFfCtDSM+vj+Nz2O0+asBjVT956nUH/bdBScyyM3u4Kse6ZogxsdGew==" workbookSaltValue="s2L5nVFjP567nyWWmC7qDQ==" workbookSpinCount="100000" lockStructure="1"/>
  <bookViews>
    <workbookView xWindow="1560" yWindow="0" windowWidth="30930" windowHeight="20985" tabRatio="992" firstSheet="1" activeTab="1" xr2:uid="{22A29665-4E74-41F0-BE5A-6E05119D341C}"/>
  </bookViews>
  <sheets>
    <sheet name="INSTRUCTIONS" sheetId="12" r:id="rId1"/>
    <sheet name="Income Scenario 1" sheetId="6" r:id="rId2"/>
    <sheet name="Expense Scenario 1" sheetId="13" r:id="rId3"/>
    <sheet name="Impact Scenario 1" sheetId="18" r:id="rId4"/>
    <sheet name="Income Scenario 2" sheetId="10" r:id="rId5"/>
    <sheet name="Expense Scenario 2" sheetId="15" r:id="rId6"/>
    <sheet name="Impact Scenario 2" sheetId="22" r:id="rId7"/>
    <sheet name="Income Scenario 3" sheetId="9" r:id="rId8"/>
    <sheet name="Expense Scenario 3" sheetId="17" r:id="rId9"/>
    <sheet name="Impact Scenario 3" sheetId="23" r:id="rId10"/>
    <sheet name="Income Scenarios Summary" sheetId="20" r:id="rId11"/>
    <sheet name="Expense Scenarios Summary" sheetId="7" r:id="rId12"/>
    <sheet name="Scenario Planning Summary" sheetId="8" r:id="rId13"/>
  </sheets>
  <definedNames>
    <definedName name="_xlnm.Print_Area" localSheetId="2">'Expense Scenario 1'!$A$1:$F$50</definedName>
    <definedName name="_xlnm.Print_Area" localSheetId="5">'Expense Scenario 2'!$A$1:$E$50</definedName>
    <definedName name="_xlnm.Print_Area" localSheetId="11">'Expense Scenarios Summary'!$A$1:$G$50</definedName>
    <definedName name="_xlnm.Print_Area" localSheetId="1">'Income Scenario 1'!$A$4:$G$52</definedName>
    <definedName name="_xlnm.Print_Area" localSheetId="4">'Income Scenario 2'!$A$4:$G$52</definedName>
    <definedName name="_xlnm.Print_Area" localSheetId="7">'Income Scenario 3'!$A$4:$G$52</definedName>
    <definedName name="_xlnm.Print_Area" localSheetId="10">'Income Scenarios Summary'!$A$1:$G$50</definedName>
    <definedName name="_xlnm.Print_Area" localSheetId="0">INSTRUCTIONS!$A$1:$A$58</definedName>
    <definedName name="_xlnm.Print_Area" localSheetId="12">'Scenario Planning Summary'!$A$1:$E$32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8" l="1"/>
  <c r="D14" i="13"/>
  <c r="E15" i="17"/>
  <c r="E3" i="7"/>
  <c r="E5" i="6"/>
  <c r="C38" i="13"/>
  <c r="C31" i="13"/>
  <c r="C24" i="13"/>
  <c r="E8" i="9"/>
  <c r="F5" i="20"/>
  <c r="E30" i="9"/>
  <c r="F27" i="20"/>
  <c r="E31" i="10"/>
  <c r="E30" i="10"/>
  <c r="E30" i="6"/>
  <c r="D27" i="20"/>
  <c r="E24" i="8"/>
  <c r="E15" i="8"/>
  <c r="D24" i="8"/>
  <c r="D15" i="8"/>
  <c r="F40" i="20"/>
  <c r="F39" i="20"/>
  <c r="F14" i="20"/>
  <c r="C48" i="9"/>
  <c r="E47" i="9"/>
  <c r="F44" i="20"/>
  <c r="E46" i="9"/>
  <c r="F43" i="20"/>
  <c r="E45" i="9"/>
  <c r="E44" i="9"/>
  <c r="F41" i="20"/>
  <c r="E43" i="9"/>
  <c r="E42" i="9"/>
  <c r="C41" i="9"/>
  <c r="E40" i="9"/>
  <c r="F37" i="20"/>
  <c r="E39" i="9"/>
  <c r="F36" i="20"/>
  <c r="E38" i="9"/>
  <c r="F35" i="20"/>
  <c r="E37" i="9"/>
  <c r="F34" i="20"/>
  <c r="E36" i="9"/>
  <c r="F33" i="20"/>
  <c r="E35" i="9"/>
  <c r="F32" i="20"/>
  <c r="C34" i="9"/>
  <c r="E33" i="9"/>
  <c r="F30" i="20"/>
  <c r="E32" i="9"/>
  <c r="F29" i="20"/>
  <c r="E31" i="9"/>
  <c r="F28" i="20"/>
  <c r="E29" i="9"/>
  <c r="E28" i="9"/>
  <c r="F25" i="20"/>
  <c r="E27" i="9"/>
  <c r="C26" i="9"/>
  <c r="E25" i="9"/>
  <c r="F22" i="20"/>
  <c r="E24" i="9"/>
  <c r="F21" i="20"/>
  <c r="E23" i="9"/>
  <c r="F20" i="20"/>
  <c r="E22" i="9"/>
  <c r="F19" i="20"/>
  <c r="E21" i="9"/>
  <c r="F18" i="20"/>
  <c r="E20" i="9"/>
  <c r="F17" i="20"/>
  <c r="E19" i="9"/>
  <c r="F16" i="20"/>
  <c r="C18" i="9"/>
  <c r="E17" i="9"/>
  <c r="E16" i="9"/>
  <c r="F13" i="20"/>
  <c r="E15" i="9"/>
  <c r="F12" i="20"/>
  <c r="E14" i="9"/>
  <c r="F11" i="20"/>
  <c r="E13" i="9"/>
  <c r="F10" i="20"/>
  <c r="E12" i="9"/>
  <c r="F9" i="20"/>
  <c r="E11" i="9"/>
  <c r="F8" i="20"/>
  <c r="C10" i="9"/>
  <c r="E9" i="9"/>
  <c r="F6" i="20"/>
  <c r="E7" i="9"/>
  <c r="E6" i="9"/>
  <c r="F3" i="20"/>
  <c r="E5" i="9"/>
  <c r="F2" i="20"/>
  <c r="E30" i="20"/>
  <c r="E28" i="20"/>
  <c r="E22" i="20"/>
  <c r="E14" i="20"/>
  <c r="E3" i="20"/>
  <c r="C48" i="10"/>
  <c r="E47" i="10"/>
  <c r="E44" i="20"/>
  <c r="E46" i="10"/>
  <c r="E43" i="20"/>
  <c r="E45" i="10"/>
  <c r="E42" i="20"/>
  <c r="E44" i="10"/>
  <c r="E41" i="20"/>
  <c r="E43" i="10"/>
  <c r="E40" i="20"/>
  <c r="E42" i="10"/>
  <c r="E39" i="20"/>
  <c r="C41" i="10"/>
  <c r="E40" i="10"/>
  <c r="E37" i="20"/>
  <c r="E39" i="10"/>
  <c r="E36" i="20"/>
  <c r="E38" i="10"/>
  <c r="E35" i="20"/>
  <c r="E37" i="10"/>
  <c r="E34" i="20"/>
  <c r="E36" i="10"/>
  <c r="E33" i="20"/>
  <c r="E35" i="10"/>
  <c r="E32" i="20"/>
  <c r="C34" i="10"/>
  <c r="E33" i="10"/>
  <c r="E32" i="10"/>
  <c r="E29" i="20"/>
  <c r="E29" i="10"/>
  <c r="E26" i="20"/>
  <c r="E28" i="10"/>
  <c r="E25" i="20"/>
  <c r="E27" i="10"/>
  <c r="E24" i="20"/>
  <c r="C26" i="10"/>
  <c r="E25" i="10"/>
  <c r="E24" i="10"/>
  <c r="E21" i="20"/>
  <c r="E23" i="10"/>
  <c r="E20" i="20"/>
  <c r="E22" i="10"/>
  <c r="E19" i="20"/>
  <c r="E21" i="10"/>
  <c r="E18" i="20"/>
  <c r="E20" i="10"/>
  <c r="E17" i="20"/>
  <c r="E19" i="10"/>
  <c r="E26" i="10"/>
  <c r="C18" i="10"/>
  <c r="E17" i="10"/>
  <c r="E16" i="10"/>
  <c r="E13" i="20"/>
  <c r="E15" i="10"/>
  <c r="E12" i="20"/>
  <c r="E14" i="10"/>
  <c r="E11" i="20"/>
  <c r="E13" i="10"/>
  <c r="E10" i="20"/>
  <c r="E12" i="10"/>
  <c r="E9" i="20"/>
  <c r="E11" i="10"/>
  <c r="E8" i="20"/>
  <c r="C10" i="10"/>
  <c r="E9" i="10"/>
  <c r="E8" i="10"/>
  <c r="E5" i="20"/>
  <c r="E7" i="10"/>
  <c r="E4" i="20"/>
  <c r="E6" i="10"/>
  <c r="E5" i="10"/>
  <c r="E2" i="20"/>
  <c r="C15" i="8"/>
  <c r="D44" i="20"/>
  <c r="D40" i="20"/>
  <c r="D18" i="20"/>
  <c r="C45" i="20"/>
  <c r="C38" i="20"/>
  <c r="C31" i="20"/>
  <c r="C23" i="20"/>
  <c r="C15" i="20"/>
  <c r="C7" i="20"/>
  <c r="C46" i="17"/>
  <c r="C48" i="17"/>
  <c r="C38" i="17"/>
  <c r="C31" i="17"/>
  <c r="C24" i="17"/>
  <c r="C18" i="17"/>
  <c r="C11" i="17"/>
  <c r="C46" i="15"/>
  <c r="C38" i="15"/>
  <c r="C31" i="15"/>
  <c r="C24" i="15"/>
  <c r="C18" i="15"/>
  <c r="C11" i="15"/>
  <c r="D23" i="7"/>
  <c r="D22" i="7"/>
  <c r="D21" i="7"/>
  <c r="D20" i="7"/>
  <c r="D19" i="7"/>
  <c r="D24" i="7"/>
  <c r="C22" i="7"/>
  <c r="C21" i="7"/>
  <c r="C20" i="7"/>
  <c r="C19" i="7"/>
  <c r="E22" i="13"/>
  <c r="D46" i="17"/>
  <c r="E45" i="17"/>
  <c r="E44" i="17"/>
  <c r="E43" i="17"/>
  <c r="E42" i="17"/>
  <c r="E41" i="17"/>
  <c r="E40" i="17"/>
  <c r="E39" i="17"/>
  <c r="D38" i="17"/>
  <c r="E37" i="17"/>
  <c r="E36" i="17"/>
  <c r="E35" i="17"/>
  <c r="E34" i="17"/>
  <c r="E33" i="17"/>
  <c r="E32" i="17"/>
  <c r="E38" i="17"/>
  <c r="D31" i="17"/>
  <c r="E30" i="17"/>
  <c r="E29" i="17"/>
  <c r="E28" i="17"/>
  <c r="E27" i="17"/>
  <c r="E26" i="17"/>
  <c r="E25" i="17"/>
  <c r="D24" i="17"/>
  <c r="E23" i="17"/>
  <c r="E22" i="17"/>
  <c r="E21" i="17"/>
  <c r="E20" i="17"/>
  <c r="E19" i="17"/>
  <c r="D18" i="17"/>
  <c r="E17" i="17"/>
  <c r="E16" i="17"/>
  <c r="E14" i="17"/>
  <c r="E13" i="17"/>
  <c r="E12" i="17"/>
  <c r="D11" i="17"/>
  <c r="E10" i="17"/>
  <c r="E9" i="17"/>
  <c r="E8" i="17"/>
  <c r="E7" i="17"/>
  <c r="E6" i="17"/>
  <c r="E5" i="17"/>
  <c r="E4" i="17"/>
  <c r="E3" i="17"/>
  <c r="E2" i="17"/>
  <c r="D46" i="15"/>
  <c r="E45" i="15"/>
  <c r="E44" i="15"/>
  <c r="E43" i="15"/>
  <c r="E42" i="15"/>
  <c r="E41" i="15"/>
  <c r="E40" i="15"/>
  <c r="E39" i="15"/>
  <c r="D38" i="15"/>
  <c r="E37" i="15"/>
  <c r="E36" i="15"/>
  <c r="E35" i="15"/>
  <c r="E34" i="15"/>
  <c r="E33" i="15"/>
  <c r="E32" i="15"/>
  <c r="E38" i="15"/>
  <c r="D31" i="15"/>
  <c r="E30" i="15"/>
  <c r="E29" i="15"/>
  <c r="E28" i="15"/>
  <c r="E27" i="15"/>
  <c r="E26" i="15"/>
  <c r="E25" i="15"/>
  <c r="E31" i="15"/>
  <c r="D24" i="15"/>
  <c r="E23" i="15"/>
  <c r="E22" i="15"/>
  <c r="E21" i="15"/>
  <c r="E20" i="15"/>
  <c r="E19" i="15"/>
  <c r="D18" i="15"/>
  <c r="E17" i="15"/>
  <c r="E16" i="15"/>
  <c r="E15" i="15"/>
  <c r="E14" i="15"/>
  <c r="E13" i="15"/>
  <c r="E12" i="15"/>
  <c r="D11" i="15"/>
  <c r="E10" i="15"/>
  <c r="E9" i="15"/>
  <c r="E8" i="15"/>
  <c r="E7" i="15"/>
  <c r="E6" i="15"/>
  <c r="E5" i="15"/>
  <c r="E4" i="15"/>
  <c r="E2" i="15"/>
  <c r="E45" i="13"/>
  <c r="E44" i="13"/>
  <c r="E43" i="13"/>
  <c r="E42" i="13"/>
  <c r="E41" i="13"/>
  <c r="E40" i="13"/>
  <c r="E39" i="13"/>
  <c r="E37" i="13"/>
  <c r="E36" i="13"/>
  <c r="E35" i="13"/>
  <c r="E34" i="13"/>
  <c r="E33" i="13"/>
  <c r="E32" i="13"/>
  <c r="E38" i="13"/>
  <c r="E30" i="13"/>
  <c r="E29" i="13"/>
  <c r="E28" i="13"/>
  <c r="E27" i="13"/>
  <c r="E26" i="13"/>
  <c r="E25" i="13"/>
  <c r="E23" i="13"/>
  <c r="E21" i="13"/>
  <c r="E20" i="13"/>
  <c r="E19" i="13"/>
  <c r="E17" i="13"/>
  <c r="E16" i="13"/>
  <c r="E15" i="13"/>
  <c r="E14" i="13"/>
  <c r="E13" i="13"/>
  <c r="E12" i="13"/>
  <c r="E10" i="13"/>
  <c r="E9" i="13"/>
  <c r="E8" i="13"/>
  <c r="E7" i="13"/>
  <c r="E6" i="13"/>
  <c r="E5" i="13"/>
  <c r="E4" i="13"/>
  <c r="E3" i="13"/>
  <c r="E2" i="13"/>
  <c r="C46" i="13"/>
  <c r="C18" i="13"/>
  <c r="C11" i="13"/>
  <c r="C16" i="7"/>
  <c r="C9" i="7"/>
  <c r="C8" i="7"/>
  <c r="C37" i="7"/>
  <c r="C36" i="7"/>
  <c r="C35" i="7"/>
  <c r="C34" i="7"/>
  <c r="C33" i="7"/>
  <c r="C32" i="7"/>
  <c r="C38" i="7"/>
  <c r="E17" i="7"/>
  <c r="F45" i="7"/>
  <c r="F44" i="7"/>
  <c r="F43" i="7"/>
  <c r="F42" i="7"/>
  <c r="F41" i="7"/>
  <c r="F40" i="7"/>
  <c r="F39" i="7"/>
  <c r="F46" i="7"/>
  <c r="F37" i="7"/>
  <c r="F36" i="7"/>
  <c r="F35" i="7"/>
  <c r="F34" i="7"/>
  <c r="F33" i="7"/>
  <c r="F32" i="7"/>
  <c r="F38" i="7"/>
  <c r="F30" i="7"/>
  <c r="F29" i="7"/>
  <c r="F28" i="7"/>
  <c r="F27" i="7"/>
  <c r="F26" i="7"/>
  <c r="F25" i="7"/>
  <c r="F23" i="7"/>
  <c r="F22" i="7"/>
  <c r="F21" i="7"/>
  <c r="F20" i="7"/>
  <c r="F19" i="7"/>
  <c r="F24" i="7"/>
  <c r="F17" i="7"/>
  <c r="F16" i="7"/>
  <c r="F15" i="7"/>
  <c r="F14" i="7"/>
  <c r="F13" i="7"/>
  <c r="F12" i="7"/>
  <c r="E45" i="7"/>
  <c r="E44" i="7"/>
  <c r="E43" i="7"/>
  <c r="E42" i="7"/>
  <c r="E41" i="7"/>
  <c r="E40" i="7"/>
  <c r="E46" i="7"/>
  <c r="E39" i="7"/>
  <c r="E37" i="7"/>
  <c r="E36" i="7"/>
  <c r="E35" i="7"/>
  <c r="E34" i="7"/>
  <c r="E33" i="7"/>
  <c r="E32" i="7"/>
  <c r="E38" i="7"/>
  <c r="E30" i="7"/>
  <c r="E29" i="7"/>
  <c r="E28" i="7"/>
  <c r="E27" i="7"/>
  <c r="E26" i="7"/>
  <c r="E25" i="7"/>
  <c r="E23" i="7"/>
  <c r="E22" i="7"/>
  <c r="E21" i="7"/>
  <c r="E20" i="7"/>
  <c r="E19" i="7"/>
  <c r="E24" i="7"/>
  <c r="E16" i="7"/>
  <c r="E15" i="7"/>
  <c r="E14" i="7"/>
  <c r="E13" i="7"/>
  <c r="E12" i="7"/>
  <c r="C45" i="7"/>
  <c r="C44" i="7"/>
  <c r="C43" i="7"/>
  <c r="C42" i="7"/>
  <c r="C41" i="7"/>
  <c r="C40" i="7"/>
  <c r="C39" i="7"/>
  <c r="C46" i="7"/>
  <c r="C30" i="7"/>
  <c r="C29" i="7"/>
  <c r="C28" i="7"/>
  <c r="C27" i="7"/>
  <c r="C26" i="7"/>
  <c r="C25" i="7"/>
  <c r="C23" i="7"/>
  <c r="D45" i="7"/>
  <c r="D44" i="7"/>
  <c r="D43" i="7"/>
  <c r="D42" i="7"/>
  <c r="D41" i="7"/>
  <c r="D40" i="7"/>
  <c r="D39" i="7"/>
  <c r="D46" i="7"/>
  <c r="D37" i="7"/>
  <c r="D36" i="7"/>
  <c r="D35" i="7"/>
  <c r="D34" i="7"/>
  <c r="D33" i="7"/>
  <c r="D32" i="7"/>
  <c r="D38" i="7"/>
  <c r="D30" i="7"/>
  <c r="D29" i="7"/>
  <c r="D28" i="7"/>
  <c r="D27" i="7"/>
  <c r="D26" i="7"/>
  <c r="D25" i="7"/>
  <c r="D31" i="7"/>
  <c r="D17" i="7"/>
  <c r="D16" i="7"/>
  <c r="D15" i="7"/>
  <c r="D14" i="7"/>
  <c r="D13" i="7"/>
  <c r="D12" i="7"/>
  <c r="D18" i="7" s="1"/>
  <c r="C17" i="7"/>
  <c r="C15" i="7"/>
  <c r="C14" i="7"/>
  <c r="C13" i="7"/>
  <c r="C12" i="7"/>
  <c r="F10" i="7"/>
  <c r="F9" i="7"/>
  <c r="F8" i="7"/>
  <c r="F7" i="7"/>
  <c r="F11" i="7"/>
  <c r="F6" i="7"/>
  <c r="F5" i="7"/>
  <c r="F4" i="7"/>
  <c r="F3" i="7"/>
  <c r="F2" i="7"/>
  <c r="E10" i="7"/>
  <c r="E9" i="7"/>
  <c r="E8" i="7"/>
  <c r="E7" i="7"/>
  <c r="E6" i="7"/>
  <c r="E5" i="7"/>
  <c r="E4" i="7"/>
  <c r="E2" i="7"/>
  <c r="D10" i="7"/>
  <c r="D9" i="7"/>
  <c r="D8" i="7"/>
  <c r="D7" i="7"/>
  <c r="D6" i="7"/>
  <c r="D5" i="7"/>
  <c r="D4" i="7"/>
  <c r="D3" i="7"/>
  <c r="D2" i="7"/>
  <c r="C10" i="7"/>
  <c r="C7" i="7"/>
  <c r="C6" i="7"/>
  <c r="C5" i="7"/>
  <c r="C4" i="7"/>
  <c r="C3" i="7"/>
  <c r="C2" i="7"/>
  <c r="D11" i="13"/>
  <c r="D18" i="13"/>
  <c r="D47" i="13" s="1"/>
  <c r="D24" i="13"/>
  <c r="D31" i="13"/>
  <c r="D38" i="13"/>
  <c r="D46" i="13"/>
  <c r="D2" i="20"/>
  <c r="E6" i="6"/>
  <c r="D3" i="20"/>
  <c r="E7" i="6"/>
  <c r="D4" i="20"/>
  <c r="E8" i="6"/>
  <c r="D5" i="20"/>
  <c r="E9" i="6"/>
  <c r="D6" i="20"/>
  <c r="C10" i="6"/>
  <c r="E11" i="6"/>
  <c r="D8" i="20"/>
  <c r="E12" i="6"/>
  <c r="D9" i="20"/>
  <c r="E13" i="6"/>
  <c r="D10" i="20"/>
  <c r="E14" i="6"/>
  <c r="D11" i="20"/>
  <c r="E15" i="6"/>
  <c r="D12" i="20"/>
  <c r="E16" i="6"/>
  <c r="D13" i="20"/>
  <c r="E17" i="6"/>
  <c r="D14" i="20"/>
  <c r="C18" i="6"/>
  <c r="E19" i="6"/>
  <c r="D16" i="20"/>
  <c r="E20" i="6"/>
  <c r="E21" i="6"/>
  <c r="E22" i="6"/>
  <c r="D19" i="20"/>
  <c r="E23" i="6"/>
  <c r="D20" i="20"/>
  <c r="E24" i="6"/>
  <c r="D21" i="20"/>
  <c r="E25" i="6"/>
  <c r="D22" i="20"/>
  <c r="C26" i="6"/>
  <c r="E27" i="6"/>
  <c r="E28" i="6"/>
  <c r="D25" i="20"/>
  <c r="E29" i="6"/>
  <c r="D26" i="20"/>
  <c r="E31" i="6"/>
  <c r="D28" i="20"/>
  <c r="E32" i="6"/>
  <c r="D29" i="20"/>
  <c r="E33" i="6"/>
  <c r="D30" i="20"/>
  <c r="C34" i="6"/>
  <c r="E35" i="6"/>
  <c r="D32" i="20"/>
  <c r="E36" i="6"/>
  <c r="E41" i="6"/>
  <c r="F41" i="6" s="1"/>
  <c r="E37" i="6"/>
  <c r="D34" i="20"/>
  <c r="D35" i="20"/>
  <c r="E39" i="6"/>
  <c r="D36" i="20"/>
  <c r="E40" i="6"/>
  <c r="D37" i="20"/>
  <c r="C41" i="6"/>
  <c r="E42" i="6"/>
  <c r="D39" i="20"/>
  <c r="E43" i="6"/>
  <c r="E44" i="6"/>
  <c r="D41" i="20"/>
  <c r="E45" i="6"/>
  <c r="D42" i="20"/>
  <c r="E46" i="6"/>
  <c r="D43" i="20"/>
  <c r="E47" i="6"/>
  <c r="C48" i="6"/>
  <c r="F24" i="20"/>
  <c r="E6" i="20"/>
  <c r="C47" i="20"/>
  <c r="F18" i="7"/>
  <c r="D47" i="17"/>
  <c r="C8" i="23"/>
  <c r="E8" i="8"/>
  <c r="F31" i="7"/>
  <c r="E34" i="9"/>
  <c r="F31" i="20"/>
  <c r="E31" i="7"/>
  <c r="E18" i="7"/>
  <c r="D47" i="15"/>
  <c r="C8" i="22"/>
  <c r="D8" i="8"/>
  <c r="E3" i="15"/>
  <c r="E11" i="15"/>
  <c r="E11" i="7"/>
  <c r="E47" i="7"/>
  <c r="E26" i="6"/>
  <c r="D23" i="20"/>
  <c r="E46" i="13"/>
  <c r="D11" i="7"/>
  <c r="D47" i="7"/>
  <c r="E46" i="17"/>
  <c r="E31" i="17"/>
  <c r="E24" i="17"/>
  <c r="E18" i="17"/>
  <c r="E11" i="17"/>
  <c r="E46" i="15"/>
  <c r="E24" i="15"/>
  <c r="E18" i="15"/>
  <c r="C48" i="15"/>
  <c r="C31" i="7"/>
  <c r="E31" i="13"/>
  <c r="C24" i="7"/>
  <c r="E24" i="13"/>
  <c r="E18" i="13"/>
  <c r="C18" i="7"/>
  <c r="C11" i="7"/>
  <c r="E11" i="13"/>
  <c r="C48" i="13"/>
  <c r="D50" i="13"/>
  <c r="E48" i="9"/>
  <c r="F48" i="9"/>
  <c r="C50" i="9"/>
  <c r="F26" i="20"/>
  <c r="E10" i="9"/>
  <c r="F7" i="20"/>
  <c r="E34" i="10"/>
  <c r="E31" i="20"/>
  <c r="C50" i="10"/>
  <c r="E16" i="20"/>
  <c r="E18" i="10"/>
  <c r="E15" i="20"/>
  <c r="E34" i="6"/>
  <c r="D31" i="20"/>
  <c r="E48" i="6"/>
  <c r="D45" i="20"/>
  <c r="E18" i="6"/>
  <c r="F18" i="6"/>
  <c r="D38" i="20"/>
  <c r="C8" i="18"/>
  <c r="C8" i="8"/>
  <c r="E23" i="20"/>
  <c r="F26" i="10"/>
  <c r="D24" i="20"/>
  <c r="E48" i="10"/>
  <c r="D33" i="20"/>
  <c r="E27" i="20"/>
  <c r="E18" i="9"/>
  <c r="F15" i="20"/>
  <c r="F42" i="20"/>
  <c r="E10" i="6"/>
  <c r="F10" i="6"/>
  <c r="E10" i="10"/>
  <c r="E26" i="9"/>
  <c r="E41" i="10"/>
  <c r="F10" i="9"/>
  <c r="C50" i="6"/>
  <c r="D17" i="20"/>
  <c r="F4" i="20"/>
  <c r="E41" i="9"/>
  <c r="F47" i="7"/>
  <c r="E48" i="17"/>
  <c r="C10" i="23"/>
  <c r="E10" i="8"/>
  <c r="D50" i="17"/>
  <c r="F34" i="9"/>
  <c r="D50" i="15"/>
  <c r="F26" i="6"/>
  <c r="E48" i="15"/>
  <c r="C10" i="22"/>
  <c r="D10" i="8"/>
  <c r="C48" i="7"/>
  <c r="D50" i="7"/>
  <c r="E48" i="13"/>
  <c r="C10" i="18"/>
  <c r="C10" i="8"/>
  <c r="F45" i="20"/>
  <c r="F18" i="9"/>
  <c r="F34" i="10"/>
  <c r="F18" i="10"/>
  <c r="F34" i="6"/>
  <c r="F48" i="6"/>
  <c r="D15" i="20"/>
  <c r="E38" i="20"/>
  <c r="F41" i="10"/>
  <c r="F41" i="9"/>
  <c r="F38" i="20"/>
  <c r="E50" i="9"/>
  <c r="F26" i="9"/>
  <c r="F23" i="20"/>
  <c r="D7" i="20"/>
  <c r="E50" i="6"/>
  <c r="D47" i="20" s="1"/>
  <c r="D49" i="20" s="1"/>
  <c r="D50" i="20" s="1"/>
  <c r="F50" i="6"/>
  <c r="F52" i="6" s="1"/>
  <c r="C3" i="18" s="1"/>
  <c r="C3" i="8" s="1"/>
  <c r="E50" i="10"/>
  <c r="E7" i="20"/>
  <c r="F10" i="10"/>
  <c r="E45" i="20"/>
  <c r="F48" i="10"/>
  <c r="F48" i="7"/>
  <c r="D48" i="7"/>
  <c r="E50" i="7"/>
  <c r="F50" i="7"/>
  <c r="E48" i="7"/>
  <c r="F47" i="20"/>
  <c r="F49" i="20"/>
  <c r="F50" i="20"/>
  <c r="C5" i="23"/>
  <c r="F50" i="9"/>
  <c r="F52" i="9"/>
  <c r="C3" i="23"/>
  <c r="E3" i="8"/>
  <c r="E47" i="20"/>
  <c r="E49" i="20"/>
  <c r="E50" i="20"/>
  <c r="C5" i="22"/>
  <c r="F50" i="10"/>
  <c r="F52" i="10"/>
  <c r="C3" i="22"/>
  <c r="D3" i="8"/>
  <c r="D5" i="8"/>
  <c r="C12" i="22"/>
  <c r="D12" i="8"/>
  <c r="E5" i="8"/>
  <c r="C12" i="23"/>
  <c r="E12" i="8"/>
  <c r="C5" i="18" l="1"/>
  <c r="C5" i="8" l="1"/>
  <c r="C12" i="18"/>
  <c r="C1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tc={965312C2-AAC6-47EE-AF61-DC976268DE7A}</author>
  </authors>
  <commentList>
    <comment ref="E12" authorId="0" shapeId="0" xr:uid="{965312C2-AAC6-47EE-AF61-DC976268DE7A}">
      <text>
        <t>[Threaded comment]
Your version of Excel allows you to read this threaded comment; however, any edits to it will get removed if the file is opened in a newer version of Excel. Learn more: https://go.microsoft.com/fwlink/?linkid=870924
Comment:
    @Allison Wagstrom would these expenses changes with the elimination of the position?
Reply:
    Updated this line and the other lines to show the reduction in staff</t>
      </text>
    </comment>
  </commentList>
</comments>
</file>

<file path=xl/sharedStrings.xml><?xml version="1.0" encoding="utf-8"?>
<sst xmlns="http://schemas.openxmlformats.org/spreadsheetml/2006/main" count="554" uniqueCount="200">
  <si>
    <t>Contingency planning will help you make informed budget and management decisions. This resource will help you think through different possibilities, and then consider the impact on your programs and organization. None are certain, and we know they will change.</t>
  </si>
  <si>
    <t>USING THIS BUDGET SCENARIO PLANNING WORKSHEET</t>
  </si>
  <si>
    <t>The worksheet was developed using income and expense line items frequently used by nonprofit organizations.</t>
  </si>
  <si>
    <t>It will require modification to match your organization's financial situation.</t>
  </si>
  <si>
    <t>GENERAL GUIDELINES</t>
  </si>
  <si>
    <t xml:space="preserve">Before using the worksheet, decide what types of scenarios will be helpful to forecast. One approach is to try changes </t>
  </si>
  <si>
    <t xml:space="preserve">in different revenue streams, such as more reliance on earned income in one scenario and a different change in funding sources in </t>
  </si>
  <si>
    <t xml:space="preserve">in a second scenario. Another approach is to develop scenarios that change assumptions at different rates, such as a 20% reduction </t>
  </si>
  <si>
    <t>for one scenario and a different level for another.  The same is true for the expense worksheet. You can try different expense</t>
  </si>
  <si>
    <t xml:space="preserve">budgets for each scenario, or expense changes can be cumulative. It may be worthwhile to try one scenario with more significant </t>
  </si>
  <si>
    <t>changes in program or operating models. Remember, any scenario is worth exploring. This is an iterative process.</t>
  </si>
  <si>
    <t>Consider the goals for the scenario plans. Do you want changes in expenses to match changes in income, or will you seek</t>
  </si>
  <si>
    <t>to reduce expenses more to allow for unknowns, or reduce expenses less and rely on reserves for the scenario?</t>
  </si>
  <si>
    <t>STEP 1 - INCOME SCENARIOS (RED TAB COLOR)</t>
  </si>
  <si>
    <t>There are three worksheets included in this workbook for income scenarios. These worksheets have commonly</t>
  </si>
  <si>
    <t xml:space="preserve">used categories of income listed but should be modified to match your organization. List the most important income </t>
  </si>
  <si>
    <t>types in as much detail as is helpful. Input the amounts from the original budget.</t>
  </si>
  <si>
    <t>KEY:</t>
  </si>
  <si>
    <t>gold: update income types and sources to those relevant to your organization</t>
  </si>
  <si>
    <t>light blue: cells to input content about your organization</t>
  </si>
  <si>
    <t>dark blue: there is a formula in the cell: do not type over</t>
  </si>
  <si>
    <t>You can change the formulas, but we recommend that you save a blank worksheet before you make changes to formulas.</t>
  </si>
  <si>
    <t>STEP 2 - EXPENSE SCENARIOS (PURPLE TAB COLOR)</t>
  </si>
  <si>
    <t xml:space="preserve">There are three worksheets included in this workbook for expense scenarios. The expense categories and types listed </t>
  </si>
  <si>
    <t>are commonly used line items but should be modified to match the organization. Use as much detail as will be helpful.</t>
  </si>
  <si>
    <t>Not every expense item will change, so for some categories you will be able to use a lump sum rather than list expenses line by line.</t>
  </si>
  <si>
    <t>gold: update expense types and items to those relevant to your organization</t>
  </si>
  <si>
    <t>STEP 3 - SUMMARY OF SCENARIOS (ORANGE TAB COLOR)</t>
  </si>
  <si>
    <t xml:space="preserve">The top half of the summary worksheet (Budget Impact) will automatically fill using data from the income and </t>
  </si>
  <si>
    <t xml:space="preserve">expense scenario worksheets. This section will help you verify that the income and expense assumptions </t>
  </si>
  <si>
    <t xml:space="preserve">reflect your assumptions and summarize the resulting budget surplus or deficit for each scenario. </t>
  </si>
  <si>
    <t>The bottom half (Programmatic and Organizational Impact) provides space for a brief narrative. This summary</t>
  </si>
  <si>
    <t>enhances the value of these worksheets for reporting and discussion.</t>
  </si>
  <si>
    <t>This worksheet has been made available as a convenience for nonprofit managers.  Please review all input and calculations carefully before relying on this worksheet for financial management.</t>
  </si>
  <si>
    <t>Template created by Propel Nonprofits. Released under Creative Commons license to encourage adaption; no rights asserted.</t>
  </si>
  <si>
    <t>www.propelnonprofits.org</t>
  </si>
  <si>
    <t>Income Type</t>
  </si>
  <si>
    <t>Source of income                                            (by category or specific)</t>
  </si>
  <si>
    <t>Total Original Budget</t>
  </si>
  <si>
    <t>Estimated likelihood %</t>
  </si>
  <si>
    <t>Scenario Budget</t>
  </si>
  <si>
    <t>Potential budget change</t>
  </si>
  <si>
    <t>Comments and strategies</t>
  </si>
  <si>
    <t>Individual contributions</t>
  </si>
  <si>
    <t>Small Dollar Donors</t>
  </si>
  <si>
    <t>Seeing a reduction</t>
  </si>
  <si>
    <t>Event</t>
  </si>
  <si>
    <t>Subtotal</t>
  </si>
  <si>
    <t>General operating grants</t>
  </si>
  <si>
    <t>Foundation A</t>
  </si>
  <si>
    <t>Foundation B</t>
  </si>
  <si>
    <t xml:space="preserve">Will not get grant this year </t>
  </si>
  <si>
    <t>Program grants</t>
  </si>
  <si>
    <t>Program A</t>
  </si>
  <si>
    <t>Program B</t>
  </si>
  <si>
    <t>Government funding</t>
  </si>
  <si>
    <t>State Government A</t>
  </si>
  <si>
    <t>State Government B</t>
  </si>
  <si>
    <t xml:space="preserve">City Government </t>
  </si>
  <si>
    <t>County Government</t>
  </si>
  <si>
    <t>Program service fees</t>
  </si>
  <si>
    <t>Fee for Service</t>
  </si>
  <si>
    <t xml:space="preserve"> </t>
  </si>
  <si>
    <t>All other types</t>
  </si>
  <si>
    <t>Interest</t>
  </si>
  <si>
    <t>Total Income</t>
  </si>
  <si>
    <t>Scenario changes in total income</t>
  </si>
  <si>
    <t>gold</t>
  </si>
  <si>
    <t>update income types and sources to those relevant to your organization</t>
  </si>
  <si>
    <t>light blue</t>
  </si>
  <si>
    <t>cells to input content about your organization</t>
  </si>
  <si>
    <t>dark blue</t>
  </si>
  <si>
    <t>there is a formula in the cell: do not type over</t>
  </si>
  <si>
    <t>Expense type</t>
  </si>
  <si>
    <t xml:space="preserve">Expense item </t>
  </si>
  <si>
    <t>Changes in Expenses</t>
  </si>
  <si>
    <t>Scenario Expense Budget</t>
  </si>
  <si>
    <t>Comments and potential impact</t>
  </si>
  <si>
    <t>Salaries &amp; wages</t>
  </si>
  <si>
    <t>Executive Director</t>
  </si>
  <si>
    <t>Program Director</t>
  </si>
  <si>
    <t>Program Coordinator</t>
  </si>
  <si>
    <t>Program Assistant</t>
  </si>
  <si>
    <t>Reduction due to program changes</t>
  </si>
  <si>
    <t>Operations Manager</t>
  </si>
  <si>
    <t>Development Director</t>
  </si>
  <si>
    <t>Development Coordinator</t>
  </si>
  <si>
    <t>Benefits and other</t>
  </si>
  <si>
    <t>Taxes</t>
  </si>
  <si>
    <t>Reduction in staff</t>
  </si>
  <si>
    <t>Health and Dental</t>
  </si>
  <si>
    <t>Life, Disability Insurance</t>
  </si>
  <si>
    <t>Payroll Fees</t>
  </si>
  <si>
    <t>Occupancy and Operations</t>
  </si>
  <si>
    <t>Rent and CAM</t>
  </si>
  <si>
    <t>Utilities and Parking</t>
  </si>
  <si>
    <t>Printer Lease</t>
  </si>
  <si>
    <t>Bank Fees</t>
  </si>
  <si>
    <t>Consumables</t>
  </si>
  <si>
    <t>Annual Report</t>
  </si>
  <si>
    <t>Thank you Letters</t>
  </si>
  <si>
    <t>Postage</t>
  </si>
  <si>
    <t>Misc Supplies</t>
  </si>
  <si>
    <t>Staff Meetings</t>
  </si>
  <si>
    <t>Board Meetings</t>
  </si>
  <si>
    <t>Program contracts &amp; services</t>
  </si>
  <si>
    <t>Conference</t>
  </si>
  <si>
    <t>Mileage</t>
  </si>
  <si>
    <t xml:space="preserve">Misc   </t>
  </si>
  <si>
    <t>Professional fees</t>
  </si>
  <si>
    <t>Contract Grant Writer</t>
  </si>
  <si>
    <t>Increase to work on more grants</t>
  </si>
  <si>
    <t>Contract Bookkeeping/Acct</t>
  </si>
  <si>
    <t>Total changes</t>
  </si>
  <si>
    <t>Grand Total Expenses</t>
  </si>
  <si>
    <t>Scenario change in total expenses</t>
  </si>
  <si>
    <t>update expense types and items to those relevant to your organization</t>
  </si>
  <si>
    <t>BUDGET IMPACT</t>
  </si>
  <si>
    <t>SCENARIO SUMMARY</t>
  </si>
  <si>
    <t>Scenario 1</t>
  </si>
  <si>
    <t>If income changes by</t>
  </si>
  <si>
    <t>Total Income will be</t>
  </si>
  <si>
    <t>Expense changes</t>
  </si>
  <si>
    <t>Total expenses will be</t>
  </si>
  <si>
    <t>C5-C10</t>
  </si>
  <si>
    <t>Scenario Budget Surplus/Deficit</t>
  </si>
  <si>
    <t>PROGRAMMATIC AND ORGANIZATIONAL IMPACT</t>
  </si>
  <si>
    <t>Programmatic impact narrative</t>
  </si>
  <si>
    <t>Reducation in services for Program A with loss of funding and program assistant.  Not sustainable for more than 2 years.</t>
  </si>
  <si>
    <t>Organizational impact narrative</t>
  </si>
  <si>
    <t xml:space="preserve">Reduction in staffing to impact moral.  Remaining staff members will need to adjust their working capacity.  Increase in grant contract to hopefully offset the loss in the next 12 moths </t>
  </si>
  <si>
    <t>Seeing slower increases in donors</t>
  </si>
  <si>
    <t>Contract was cancelled</t>
  </si>
  <si>
    <t>To 75% time to keep insurance</t>
  </si>
  <si>
    <t>Reduction of staff per loss of funding</t>
  </si>
  <si>
    <t>Reduced to half time</t>
  </si>
  <si>
    <t>To 50% time will keep insurance</t>
  </si>
  <si>
    <t>Reduction in Staff</t>
  </si>
  <si>
    <t>Reuse</t>
  </si>
  <si>
    <t>Half virtual half in person with food</t>
  </si>
  <si>
    <t>Less people to the conference</t>
  </si>
  <si>
    <t>Less client visits</t>
  </si>
  <si>
    <t>There is less work so reduction</t>
  </si>
  <si>
    <t>Scenario 2</t>
  </si>
  <si>
    <t xml:space="preserve">Reduction in one program.  Staff released.  Executive Director and other senior leaders take reduction in pay and move to 75% or 50% since work is less.    </t>
  </si>
  <si>
    <t xml:space="preserve">Reduction in program impacts capacity of remaining staff.  Will likely lose staff more frequently, especially the Executive Director.  Will need to use the reserve fund to cover the deficit.  Likely more cuts next year. </t>
  </si>
  <si>
    <t>Potential budet change</t>
  </si>
  <si>
    <t>Didn't get funded at the same level</t>
  </si>
  <si>
    <t xml:space="preserve">Interest </t>
  </si>
  <si>
    <t>Reduction due to loss of funding</t>
  </si>
  <si>
    <t>Annual Report Virtual only</t>
  </si>
  <si>
    <t>Don't update to new branding, use old</t>
  </si>
  <si>
    <t>Reuse and focus on virtual</t>
  </si>
  <si>
    <t>No food at staff meeting</t>
  </si>
  <si>
    <t>Board members host food</t>
  </si>
  <si>
    <t>No one goes to conference</t>
  </si>
  <si>
    <t>Reduction due to less work</t>
  </si>
  <si>
    <t>Scenario 3</t>
  </si>
  <si>
    <t xml:space="preserve">Need to focus on revenue generation, keeping revenue producing staff employed.  Program staff will have to take on more work unless the organization reduces numbers served which impacts their other funding. </t>
  </si>
  <si>
    <t xml:space="preserve">Moral low due to reduction in the fringe benefits of the organization that makes work better.  Will have to use some of the reserve to overcome the defict.  Will likely have to reduce more staff next year. </t>
  </si>
  <si>
    <t>Scenario 1 Income Budget</t>
  </si>
  <si>
    <t>Scenario 2 Income Budget</t>
  </si>
  <si>
    <t>Scenario 3 Income Budget</t>
  </si>
  <si>
    <t>Total Income changes</t>
  </si>
  <si>
    <t>Scenario change in total income</t>
  </si>
  <si>
    <t>update income types and items to those relevant to your organization</t>
  </si>
  <si>
    <t>Original Budget</t>
  </si>
  <si>
    <t>Scenario 1 Changes</t>
  </si>
  <si>
    <t>Scenario 2 Changes</t>
  </si>
  <si>
    <t>Scenario 3 Changes</t>
  </si>
  <si>
    <t>Leadership team</t>
  </si>
  <si>
    <t>Youth program staff</t>
  </si>
  <si>
    <t>Health program staff</t>
  </si>
  <si>
    <t>Admin staff</t>
  </si>
  <si>
    <t>Summer program staff</t>
  </si>
  <si>
    <t>All other salaries &amp; wages</t>
  </si>
  <si>
    <t>FICA &amp; Medicare</t>
  </si>
  <si>
    <t>Insurance plans</t>
  </si>
  <si>
    <t>Other benefits</t>
  </si>
  <si>
    <t>Staff training and recognition</t>
  </si>
  <si>
    <t>Tech vendor</t>
  </si>
  <si>
    <t>Phone/internet</t>
  </si>
  <si>
    <t>Rent &amp; fixed costs</t>
  </si>
  <si>
    <t>Depreciation</t>
  </si>
  <si>
    <t>Supplies</t>
  </si>
  <si>
    <t xml:space="preserve">Meals and annual meeting </t>
  </si>
  <si>
    <t>Printing</t>
  </si>
  <si>
    <t>Website</t>
  </si>
  <si>
    <t>Other expenses</t>
  </si>
  <si>
    <t>Contracted client assistance</t>
  </si>
  <si>
    <t>Program development</t>
  </si>
  <si>
    <t>Evaluation</t>
  </si>
  <si>
    <t>Other program expenses</t>
  </si>
  <si>
    <t>Accounting services</t>
  </si>
  <si>
    <t>Legal</t>
  </si>
  <si>
    <t>Strategic planning</t>
  </si>
  <si>
    <t>Marketing &amp; PR</t>
  </si>
  <si>
    <t>Other professional fees</t>
  </si>
  <si>
    <t xml:space="preserve">Subtotal </t>
  </si>
  <si>
    <t xml:space="preserve"> Scenario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</si>
</sst>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_(&quot;$&quot;* #,##0_);_(&quot;$&quot;* \(#,##0\);_(&quot;$&quot;* &quot;-&quot;??_);_(@_)"/>
  </numFmts>
  <fonts count="19">
    <font>
      <sz val="10"/>
      <name val="Arial"/>
    </font>
    <font>
      <sz val="10"/>
      <name val="Arial"/>
    </font>
    <font>
      <b/>
      <sz val="10"/>
      <name val="Arial"/>
      <family val="2"/>
    </font>
    <font>
      <sz val="8"/>
      <name val="Arial"/>
      <family val="2"/>
    </font>
    <font>
      <sz val="10"/>
      <name val="Arial"/>
      <family val="2"/>
    </font>
    <font>
      <u/>
      <sz val="10"/>
      <color indexed="12"/>
      <name val="Arial"/>
      <family val="2"/>
    </font>
    <font>
      <sz val="10"/>
      <name val="Tahoma"/>
      <family val="2"/>
    </font>
    <font>
      <sz val="10"/>
      <color indexed="9"/>
      <name val="Arial"/>
      <family val="2"/>
    </font>
    <font>
      <sz val="11"/>
      <name val="Arial"/>
      <family val="2"/>
    </font>
    <font>
      <i/>
      <sz val="10"/>
      <name val="Arial"/>
      <family val="2"/>
    </font>
    <font>
      <b/>
      <sz val="11"/>
      <name val="Arial"/>
      <family val="2"/>
    </font>
    <font>
      <sz val="10.5"/>
      <name val="Arial"/>
      <family val="2"/>
    </font>
    <font>
      <i/>
      <sz val="11"/>
      <name val="Arial"/>
      <family val="2"/>
    </font>
    <font>
      <b/>
      <i/>
      <sz val="11"/>
      <name val="Arial"/>
      <family val="2"/>
    </font>
    <font>
      <b/>
      <sz val="11"/>
      <color theme="0"/>
      <name val="Arial"/>
      <family val="2"/>
    </font>
    <font>
      <sz val="11"/>
      <color theme="1"/>
      <name val="Arial"/>
      <family val="2"/>
    </font>
    <font>
      <sz val="11"/>
      <color theme="0"/>
      <name val="Arial"/>
      <family val="2"/>
    </font>
    <font>
      <b/>
      <sz val="11"/>
      <color theme="1"/>
      <name val="Arial"/>
      <family val="2"/>
    </font>
    <font>
      <u/>
      <sz val="11"/>
      <color theme="1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2"/>
        <bgColor indexed="64"/>
      </patternFill>
    </fill>
    <fill>
      <patternFill patternType="solid">
        <fgColor theme="1"/>
        <bgColor indexed="64"/>
      </patternFill>
    </fill>
    <fill>
      <patternFill patternType="solid">
        <fgColor theme="5"/>
        <bgColor indexed="64"/>
      </patternFill>
    </fill>
    <fill>
      <patternFill patternType="solid">
        <fgColor rgb="FFE3D763"/>
        <bgColor indexed="64"/>
      </patternFill>
    </fill>
    <fill>
      <patternFill patternType="solid">
        <fgColor theme="4" tint="0.59999389629810485"/>
        <bgColor indexed="64"/>
      </patternFill>
    </fill>
    <fill>
      <patternFill patternType="solid">
        <fgColor theme="4"/>
        <bgColor indexed="64"/>
      </patternFill>
    </fill>
    <fill>
      <patternFill patternType="solid">
        <fgColor theme="7"/>
        <bgColor indexed="64"/>
      </patternFill>
    </fill>
    <fill>
      <patternFill patternType="solid">
        <fgColor rgb="FF44546A"/>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ck">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22"/>
      </top>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double">
        <color indexed="64"/>
      </bottom>
      <diagonal/>
    </border>
    <border>
      <left style="medium">
        <color indexed="64"/>
      </left>
      <right style="medium">
        <color indexed="64"/>
      </right>
      <top style="medium">
        <color indexed="64"/>
      </top>
      <bottom style="thin">
        <color indexed="22"/>
      </bottom>
      <diagonal/>
    </border>
    <border>
      <left style="medium">
        <color indexed="64"/>
      </left>
      <right style="thin">
        <color indexed="64"/>
      </right>
      <top style="thin">
        <color indexed="64"/>
      </top>
      <bottom style="thin">
        <color indexed="22"/>
      </bottom>
      <diagonal/>
    </border>
    <border>
      <left style="medium">
        <color indexed="64"/>
      </left>
      <right style="thin">
        <color indexed="64"/>
      </right>
      <top style="thin">
        <color indexed="22"/>
      </top>
      <bottom style="thin">
        <color indexed="22"/>
      </bottom>
      <diagonal/>
    </border>
    <border>
      <left style="medium">
        <color indexed="64"/>
      </left>
      <right style="thin">
        <color indexed="64"/>
      </right>
      <top style="thin">
        <color indexed="22"/>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22"/>
      </bottom>
      <diagonal/>
    </border>
    <border>
      <left style="medium">
        <color indexed="64"/>
      </left>
      <right style="thin">
        <color indexed="64"/>
      </right>
      <top style="medium">
        <color indexed="64"/>
      </top>
      <bottom style="thin">
        <color indexed="22"/>
      </bottom>
      <diagonal/>
    </border>
    <border>
      <left style="medium">
        <color indexed="64"/>
      </left>
      <right style="thin">
        <color indexed="64"/>
      </right>
      <top style="thin">
        <color indexed="22"/>
      </top>
      <bottom style="double">
        <color indexed="64"/>
      </bottom>
      <diagonal/>
    </border>
    <border>
      <left style="medium">
        <color indexed="64"/>
      </left>
      <right style="thin">
        <color indexed="64"/>
      </right>
      <top/>
      <bottom style="thin">
        <color indexed="22"/>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22"/>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ck">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cellStyleXfs>
  <cellXfs count="237">
    <xf numFmtId="0" fontId="0" fillId="0" borderId="0" xfId="0"/>
    <xf numFmtId="0" fontId="6" fillId="0" borderId="0" xfId="0" applyFont="1"/>
    <xf numFmtId="0" fontId="7" fillId="0" borderId="0" xfId="0" applyFont="1"/>
    <xf numFmtId="0" fontId="0" fillId="0" borderId="0" xfId="0" applyAlignment="1">
      <alignment textRotation="255"/>
    </xf>
    <xf numFmtId="0" fontId="4" fillId="0" borderId="0" xfId="0" applyFont="1"/>
    <xf numFmtId="0" fontId="0" fillId="2" borderId="0" xfId="0" applyFill="1"/>
    <xf numFmtId="0" fontId="8" fillId="2" borderId="1" xfId="0" applyFont="1" applyFill="1" applyBorder="1" applyAlignment="1">
      <alignment vertical="center" wrapText="1"/>
    </xf>
    <xf numFmtId="0" fontId="8" fillId="2" borderId="0" xfId="0" applyFont="1" applyFill="1"/>
    <xf numFmtId="0" fontId="10" fillId="3" borderId="2" xfId="0" applyFont="1" applyFill="1" applyBorder="1"/>
    <xf numFmtId="0" fontId="8" fillId="2" borderId="3" xfId="0" applyFont="1" applyFill="1" applyBorder="1"/>
    <xf numFmtId="0" fontId="8" fillId="5" borderId="4" xfId="0" applyFont="1" applyFill="1" applyBorder="1"/>
    <xf numFmtId="0" fontId="14" fillId="6" borderId="5" xfId="0" applyFont="1" applyFill="1" applyBorder="1"/>
    <xf numFmtId="0" fontId="8" fillId="0" borderId="3" xfId="0" applyFont="1" applyBorder="1"/>
    <xf numFmtId="0" fontId="10" fillId="0" borderId="3" xfId="0" applyFont="1" applyBorder="1"/>
    <xf numFmtId="0" fontId="15" fillId="7" borderId="3" xfId="0" applyFont="1" applyFill="1" applyBorder="1"/>
    <xf numFmtId="0" fontId="15" fillId="8" borderId="3" xfId="0" applyFont="1" applyFill="1" applyBorder="1"/>
    <xf numFmtId="0" fontId="16" fillId="9" borderId="3" xfId="0" applyFont="1" applyFill="1" applyBorder="1"/>
    <xf numFmtId="0" fontId="14" fillId="10" borderId="5" xfId="0" applyFont="1" applyFill="1" applyBorder="1"/>
    <xf numFmtId="0" fontId="10" fillId="4" borderId="5" xfId="0" applyFont="1" applyFill="1" applyBorder="1"/>
    <xf numFmtId="0" fontId="11" fillId="2" borderId="0" xfId="0" applyFont="1" applyFill="1"/>
    <xf numFmtId="0" fontId="10" fillId="0" borderId="6" xfId="0" applyFont="1" applyBorder="1"/>
    <xf numFmtId="0" fontId="10" fillId="0" borderId="6" xfId="0" applyFont="1" applyBorder="1" applyAlignment="1">
      <alignment vertical="center"/>
    </xf>
    <xf numFmtId="42" fontId="10" fillId="0" borderId="7" xfId="0" applyNumberFormat="1" applyFont="1" applyBorder="1" applyAlignment="1">
      <alignment vertical="center"/>
    </xf>
    <xf numFmtId="42" fontId="10" fillId="0" borderId="4" xfId="0" applyNumberFormat="1" applyFont="1" applyBorder="1" applyAlignment="1">
      <alignment vertical="center"/>
    </xf>
    <xf numFmtId="42" fontId="8" fillId="0" borderId="7" xfId="0" applyNumberFormat="1" applyFont="1" applyBorder="1" applyAlignment="1">
      <alignment vertical="center"/>
    </xf>
    <xf numFmtId="42" fontId="10" fillId="0" borderId="6" xfId="0" applyNumberFormat="1" applyFont="1" applyBorder="1" applyAlignment="1">
      <alignment vertical="center"/>
    </xf>
    <xf numFmtId="0" fontId="10" fillId="0" borderId="4" xfId="0" applyFont="1" applyBorder="1"/>
    <xf numFmtId="0" fontId="10" fillId="0" borderId="4" xfId="0" applyFont="1" applyBorder="1" applyAlignment="1">
      <alignment vertical="center"/>
    </xf>
    <xf numFmtId="0" fontId="10" fillId="0" borderId="8" xfId="0" applyFont="1" applyBorder="1"/>
    <xf numFmtId="0" fontId="10" fillId="0" borderId="9" xfId="0" applyFont="1" applyBorder="1" applyAlignment="1">
      <alignment vertical="center"/>
    </xf>
    <xf numFmtId="42" fontId="10" fillId="0" borderId="8" xfId="0" applyNumberFormat="1" applyFont="1" applyBorder="1" applyAlignment="1">
      <alignment vertical="center"/>
    </xf>
    <xf numFmtId="42" fontId="8" fillId="0" borderId="9" xfId="0" applyNumberFormat="1" applyFont="1" applyBorder="1" applyAlignment="1">
      <alignment vertical="center"/>
    </xf>
    <xf numFmtId="42" fontId="10" fillId="0" borderId="10" xfId="0" applyNumberFormat="1" applyFont="1" applyBorder="1" applyAlignment="1">
      <alignment vertical="center"/>
    </xf>
    <xf numFmtId="164" fontId="10" fillId="0" borderId="9" xfId="0" applyNumberFormat="1" applyFont="1" applyBorder="1" applyAlignment="1">
      <alignment vertical="center"/>
    </xf>
    <xf numFmtId="164" fontId="10" fillId="0" borderId="11" xfId="0" applyNumberFormat="1" applyFont="1" applyBorder="1" applyAlignment="1">
      <alignment vertical="center"/>
    </xf>
    <xf numFmtId="0" fontId="10" fillId="0" borderId="12" xfId="0" applyFont="1" applyBorder="1"/>
    <xf numFmtId="0" fontId="10" fillId="0" borderId="13" xfId="0" applyFont="1" applyBorder="1" applyAlignment="1">
      <alignment vertical="center"/>
    </xf>
    <xf numFmtId="42" fontId="10" fillId="0" borderId="13" xfId="0" applyNumberFormat="1" applyFont="1" applyBorder="1" applyAlignment="1">
      <alignment vertical="center"/>
    </xf>
    <xf numFmtId="164" fontId="10" fillId="0" borderId="13" xfId="0" applyNumberFormat="1" applyFont="1" applyBorder="1" applyAlignment="1">
      <alignment vertical="center"/>
    </xf>
    <xf numFmtId="164" fontId="10" fillId="0" borderId="14" xfId="0" applyNumberFormat="1" applyFont="1" applyBorder="1" applyAlignment="1">
      <alignment vertical="center"/>
    </xf>
    <xf numFmtId="0" fontId="8" fillId="0" borderId="15" xfId="0" applyFont="1" applyBorder="1"/>
    <xf numFmtId="0" fontId="14" fillId="11" borderId="2" xfId="0" applyFont="1" applyFill="1" applyBorder="1" applyAlignment="1">
      <alignment horizontal="center" vertical="center" wrapText="1"/>
    </xf>
    <xf numFmtId="0" fontId="8" fillId="7" borderId="16" xfId="0" applyFont="1" applyFill="1" applyBorder="1" applyAlignment="1">
      <alignment horizontal="left" vertical="center" wrapText="1"/>
    </xf>
    <xf numFmtId="0" fontId="8" fillId="7" borderId="17"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10" fillId="0" borderId="0" xfId="0" applyFont="1"/>
    <xf numFmtId="0" fontId="17" fillId="7" borderId="0" xfId="0" applyFont="1" applyFill="1"/>
    <xf numFmtId="0" fontId="15" fillId="0" borderId="0" xfId="0" applyFont="1"/>
    <xf numFmtId="0" fontId="17" fillId="8" borderId="0" xfId="0" applyFont="1" applyFill="1"/>
    <xf numFmtId="0" fontId="14" fillId="9" borderId="0" xfId="0" applyFont="1" applyFill="1"/>
    <xf numFmtId="37" fontId="8" fillId="8" borderId="20" xfId="0" applyNumberFormat="1" applyFont="1" applyFill="1" applyBorder="1" applyAlignment="1">
      <alignment vertical="center"/>
    </xf>
    <xf numFmtId="9" fontId="8" fillId="8" borderId="20" xfId="0" applyNumberFormat="1" applyFont="1" applyFill="1" applyBorder="1" applyAlignment="1">
      <alignment vertical="center"/>
    </xf>
    <xf numFmtId="37" fontId="8" fillId="8" borderId="21" xfId="0" applyNumberFormat="1" applyFont="1" applyFill="1" applyBorder="1" applyAlignment="1">
      <alignment vertical="center"/>
    </xf>
    <xf numFmtId="9" fontId="8" fillId="8" borderId="21" xfId="0" applyNumberFormat="1" applyFont="1" applyFill="1" applyBorder="1" applyAlignment="1">
      <alignment vertical="center"/>
    </xf>
    <xf numFmtId="37" fontId="8" fillId="8" borderId="22" xfId="0" applyNumberFormat="1" applyFont="1" applyFill="1" applyBorder="1" applyAlignment="1">
      <alignment vertical="center"/>
    </xf>
    <xf numFmtId="9" fontId="8" fillId="8" borderId="22" xfId="0" applyNumberFormat="1" applyFont="1" applyFill="1" applyBorder="1" applyAlignment="1">
      <alignment vertical="center"/>
    </xf>
    <xf numFmtId="41" fontId="12" fillId="8" borderId="23" xfId="0" applyNumberFormat="1" applyFont="1" applyFill="1" applyBorder="1" applyAlignment="1">
      <alignment vertical="center" wrapText="1"/>
    </xf>
    <xf numFmtId="41" fontId="12" fillId="8" borderId="24" xfId="0" applyNumberFormat="1" applyFont="1" applyFill="1" applyBorder="1" applyAlignment="1">
      <alignment vertical="center" wrapText="1"/>
    </xf>
    <xf numFmtId="41" fontId="12" fillId="8" borderId="3" xfId="0" applyNumberFormat="1" applyFont="1" applyFill="1" applyBorder="1" applyAlignment="1">
      <alignment vertical="center" wrapText="1"/>
    </xf>
    <xf numFmtId="41" fontId="8" fillId="8" borderId="18" xfId="0" applyNumberFormat="1" applyFont="1" applyFill="1" applyBorder="1" applyAlignment="1">
      <alignment vertical="center"/>
    </xf>
    <xf numFmtId="41" fontId="8" fillId="8" borderId="25" xfId="0" applyNumberFormat="1" applyFont="1" applyFill="1" applyBorder="1" applyAlignment="1">
      <alignment vertical="center"/>
    </xf>
    <xf numFmtId="9" fontId="8" fillId="8" borderId="25" xfId="0" applyNumberFormat="1" applyFont="1" applyFill="1" applyBorder="1" applyAlignment="1">
      <alignment vertical="center"/>
    </xf>
    <xf numFmtId="41" fontId="8" fillId="8" borderId="21" xfId="0" applyNumberFormat="1" applyFont="1" applyFill="1" applyBorder="1" applyAlignment="1">
      <alignment vertical="center"/>
    </xf>
    <xf numFmtId="41" fontId="8" fillId="8" borderId="26" xfId="0" applyNumberFormat="1" applyFont="1" applyFill="1" applyBorder="1" applyAlignment="1">
      <alignment vertical="center"/>
    </xf>
    <xf numFmtId="9" fontId="8" fillId="8" borderId="26" xfId="0" applyNumberFormat="1" applyFont="1" applyFill="1" applyBorder="1" applyAlignment="1">
      <alignment vertical="center"/>
    </xf>
    <xf numFmtId="41" fontId="12" fillId="8" borderId="2" xfId="0" applyNumberFormat="1" applyFont="1" applyFill="1" applyBorder="1" applyAlignment="1">
      <alignment vertical="center" wrapText="1"/>
    </xf>
    <xf numFmtId="41" fontId="8" fillId="8" borderId="17" xfId="0" applyNumberFormat="1" applyFont="1" applyFill="1" applyBorder="1" applyAlignment="1">
      <alignment vertical="center"/>
    </xf>
    <xf numFmtId="41" fontId="8" fillId="8" borderId="27" xfId="0" applyNumberFormat="1" applyFont="1" applyFill="1" applyBorder="1" applyAlignment="1">
      <alignment vertical="center"/>
    </xf>
    <xf numFmtId="9" fontId="8" fillId="8" borderId="27" xfId="0" applyNumberFormat="1" applyFont="1" applyFill="1" applyBorder="1" applyAlignment="1">
      <alignment vertical="center"/>
    </xf>
    <xf numFmtId="42" fontId="12" fillId="8" borderId="2" xfId="0" applyNumberFormat="1" applyFont="1" applyFill="1" applyBorder="1" applyAlignment="1">
      <alignment horizontal="left" vertical="center" wrapText="1"/>
    </xf>
    <xf numFmtId="42" fontId="12" fillId="8" borderId="17" xfId="0" applyNumberFormat="1" applyFont="1" applyFill="1" applyBorder="1" applyAlignment="1">
      <alignment vertical="center"/>
    </xf>
    <xf numFmtId="42" fontId="8" fillId="8" borderId="17" xfId="0" applyNumberFormat="1" applyFont="1" applyFill="1" applyBorder="1" applyAlignment="1">
      <alignment vertical="center"/>
    </xf>
    <xf numFmtId="42" fontId="8" fillId="8" borderId="18" xfId="0" applyNumberFormat="1" applyFont="1" applyFill="1" applyBorder="1" applyAlignment="1">
      <alignment vertical="center"/>
    </xf>
    <xf numFmtId="41" fontId="8" fillId="8" borderId="28" xfId="0" applyNumberFormat="1" applyFont="1" applyFill="1" applyBorder="1" applyAlignment="1">
      <alignment vertical="center"/>
    </xf>
    <xf numFmtId="9" fontId="8" fillId="8" borderId="28" xfId="0" applyNumberFormat="1" applyFont="1" applyFill="1" applyBorder="1" applyAlignment="1">
      <alignment vertical="center"/>
    </xf>
    <xf numFmtId="42" fontId="12" fillId="8" borderId="2" xfId="0" applyNumberFormat="1" applyFont="1" applyFill="1" applyBorder="1" applyAlignment="1">
      <alignment vertical="center" wrapText="1"/>
    </xf>
    <xf numFmtId="42" fontId="12" fillId="8" borderId="24" xfId="0" applyNumberFormat="1" applyFont="1" applyFill="1" applyBorder="1" applyAlignment="1">
      <alignment vertical="center" wrapText="1"/>
    </xf>
    <xf numFmtId="42" fontId="12" fillId="8" borderId="16" xfId="0" applyNumberFormat="1" applyFont="1" applyFill="1" applyBorder="1" applyAlignment="1">
      <alignment vertical="center"/>
    </xf>
    <xf numFmtId="42" fontId="14" fillId="9" borderId="7" xfId="0" applyNumberFormat="1" applyFont="1" applyFill="1" applyBorder="1" applyAlignment="1">
      <alignment vertical="center"/>
    </xf>
    <xf numFmtId="42" fontId="14" fillId="9" borderId="6" xfId="0" applyNumberFormat="1" applyFont="1" applyFill="1" applyBorder="1" applyAlignment="1">
      <alignment vertical="center"/>
    </xf>
    <xf numFmtId="41" fontId="16" fillId="9" borderId="29" xfId="0" applyNumberFormat="1" applyFont="1" applyFill="1" applyBorder="1" applyAlignment="1">
      <alignment vertical="center"/>
    </xf>
    <xf numFmtId="41" fontId="16" fillId="9" borderId="17" xfId="0" applyNumberFormat="1" applyFont="1" applyFill="1" applyBorder="1" applyAlignment="1">
      <alignment vertical="center"/>
    </xf>
    <xf numFmtId="41" fontId="16" fillId="9" borderId="18" xfId="0" applyNumberFormat="1" applyFont="1" applyFill="1" applyBorder="1" applyAlignment="1">
      <alignment vertical="center"/>
    </xf>
    <xf numFmtId="42" fontId="14" fillId="9" borderId="4" xfId="0" applyNumberFormat="1" applyFont="1" applyFill="1" applyBorder="1" applyAlignment="1">
      <alignment vertical="center"/>
    </xf>
    <xf numFmtId="41" fontId="16" fillId="9" borderId="19" xfId="0" applyNumberFormat="1" applyFont="1" applyFill="1" applyBorder="1" applyAlignment="1">
      <alignment vertical="center"/>
    </xf>
    <xf numFmtId="165" fontId="14" fillId="9" borderId="1" xfId="0" applyNumberFormat="1" applyFont="1" applyFill="1" applyBorder="1" applyAlignment="1">
      <alignment horizontal="right"/>
    </xf>
    <xf numFmtId="42" fontId="10" fillId="0" borderId="0" xfId="0" applyNumberFormat="1" applyFont="1" applyAlignment="1">
      <alignment vertical="center"/>
    </xf>
    <xf numFmtId="164" fontId="10" fillId="0" borderId="0" xfId="0" applyNumberFormat="1" applyFont="1" applyAlignment="1">
      <alignment vertical="center"/>
    </xf>
    <xf numFmtId="166" fontId="14" fillId="9" borderId="30" xfId="1" applyNumberFormat="1" applyFont="1" applyFill="1" applyBorder="1" applyAlignment="1">
      <alignment vertical="center"/>
    </xf>
    <xf numFmtId="0" fontId="8" fillId="7" borderId="29" xfId="0" applyFont="1" applyFill="1" applyBorder="1" applyAlignment="1">
      <alignment horizontal="left" vertical="center" wrapText="1"/>
    </xf>
    <xf numFmtId="41" fontId="12" fillId="8" borderId="17" xfId="0" applyNumberFormat="1" applyFont="1" applyFill="1" applyBorder="1" applyAlignment="1">
      <alignment vertical="center"/>
    </xf>
    <xf numFmtId="0" fontId="10" fillId="0" borderId="31" xfId="0" applyFont="1" applyBorder="1"/>
    <xf numFmtId="0" fontId="10" fillId="0" borderId="32" xfId="0" applyFont="1" applyBorder="1"/>
    <xf numFmtId="0" fontId="8" fillId="0" borderId="0" xfId="0" applyFont="1"/>
    <xf numFmtId="0" fontId="8" fillId="7" borderId="24" xfId="0" applyFont="1" applyFill="1" applyBorder="1" applyAlignment="1">
      <alignment horizontal="left" vertical="center" wrapText="1"/>
    </xf>
    <xf numFmtId="3" fontId="8" fillId="8" borderId="20" xfId="0" applyNumberFormat="1" applyFont="1" applyFill="1" applyBorder="1" applyAlignment="1">
      <alignment vertical="center"/>
    </xf>
    <xf numFmtId="3" fontId="8" fillId="8" borderId="27" xfId="0" applyNumberFormat="1" applyFont="1" applyFill="1" applyBorder="1" applyAlignment="1">
      <alignment vertical="center"/>
    </xf>
    <xf numFmtId="3" fontId="8" fillId="8" borderId="21" xfId="0" applyNumberFormat="1" applyFont="1" applyFill="1" applyBorder="1" applyAlignment="1">
      <alignment vertical="center"/>
    </xf>
    <xf numFmtId="3" fontId="8" fillId="8" borderId="22" xfId="0" applyNumberFormat="1" applyFont="1" applyFill="1" applyBorder="1" applyAlignment="1">
      <alignment vertical="center"/>
    </xf>
    <xf numFmtId="3" fontId="8" fillId="8" borderId="24" xfId="0" applyNumberFormat="1" applyFont="1" applyFill="1" applyBorder="1" applyAlignment="1">
      <alignment horizontal="right" vertical="center" wrapText="1"/>
    </xf>
    <xf numFmtId="3" fontId="8" fillId="8" borderId="28" xfId="0" applyNumberFormat="1" applyFont="1" applyFill="1" applyBorder="1" applyAlignment="1">
      <alignment vertical="center"/>
    </xf>
    <xf numFmtId="37" fontId="8" fillId="8" borderId="26" xfId="0" applyNumberFormat="1" applyFont="1" applyFill="1" applyBorder="1" applyAlignment="1">
      <alignment vertical="center"/>
    </xf>
    <xf numFmtId="37" fontId="8" fillId="8" borderId="27" xfId="0" applyNumberFormat="1" applyFont="1" applyFill="1" applyBorder="1" applyAlignment="1">
      <alignment vertical="center"/>
    </xf>
    <xf numFmtId="41" fontId="8" fillId="8" borderId="22" xfId="0" applyNumberFormat="1" applyFont="1" applyFill="1" applyBorder="1" applyAlignment="1">
      <alignment vertical="center"/>
    </xf>
    <xf numFmtId="37" fontId="8" fillId="8" borderId="28" xfId="0" applyNumberFormat="1" applyFont="1" applyFill="1" applyBorder="1" applyAlignment="1">
      <alignment vertical="center"/>
    </xf>
    <xf numFmtId="166" fontId="14" fillId="9" borderId="7" xfId="1" applyNumberFormat="1" applyFont="1" applyFill="1" applyBorder="1" applyAlignment="1">
      <alignment vertical="center"/>
    </xf>
    <xf numFmtId="165" fontId="14" fillId="9" borderId="6" xfId="0" applyNumberFormat="1" applyFont="1" applyFill="1" applyBorder="1" applyAlignment="1">
      <alignment vertical="center"/>
    </xf>
    <xf numFmtId="164" fontId="10" fillId="0" borderId="10" xfId="0" applyNumberFormat="1" applyFont="1" applyBorder="1" applyAlignment="1">
      <alignment vertical="center"/>
    </xf>
    <xf numFmtId="38" fontId="10" fillId="0" borderId="33" xfId="0" applyNumberFormat="1" applyFont="1" applyBorder="1"/>
    <xf numFmtId="37" fontId="10" fillId="0" borderId="33" xfId="0" applyNumberFormat="1" applyFont="1" applyBorder="1"/>
    <xf numFmtId="37" fontId="10" fillId="0" borderId="0" xfId="0" applyNumberFormat="1" applyFont="1"/>
    <xf numFmtId="0" fontId="8" fillId="0" borderId="0" xfId="0" applyFont="1" applyAlignment="1">
      <alignment textRotation="255"/>
    </xf>
    <xf numFmtId="165" fontId="14" fillId="9" borderId="33" xfId="0" applyNumberFormat="1" applyFont="1" applyFill="1" applyBorder="1"/>
    <xf numFmtId="41" fontId="10" fillId="0" borderId="34" xfId="0" applyNumberFormat="1" applyFont="1" applyBorder="1" applyAlignment="1">
      <alignment horizontal="center"/>
    </xf>
    <xf numFmtId="37" fontId="10" fillId="0" borderId="35" xfId="0" applyNumberFormat="1" applyFont="1" applyBorder="1"/>
    <xf numFmtId="41" fontId="10" fillId="0" borderId="36" xfId="0" applyNumberFormat="1" applyFont="1" applyBorder="1" applyAlignment="1">
      <alignment horizontal="center"/>
    </xf>
    <xf numFmtId="166" fontId="14" fillId="9" borderId="37" xfId="1" applyNumberFormat="1" applyFont="1" applyFill="1" applyBorder="1"/>
    <xf numFmtId="37" fontId="10" fillId="0" borderId="13" xfId="0" applyNumberFormat="1" applyFont="1" applyBorder="1"/>
    <xf numFmtId="0" fontId="14" fillId="11" borderId="38" xfId="3" applyFont="1" applyFill="1" applyBorder="1" applyAlignment="1">
      <alignment horizontal="center" vertical="center" wrapText="1"/>
    </xf>
    <xf numFmtId="37" fontId="10" fillId="0" borderId="37" xfId="3" applyNumberFormat="1" applyFont="1" applyBorder="1"/>
    <xf numFmtId="0" fontId="8" fillId="0" borderId="36" xfId="3" applyFont="1" applyBorder="1" applyAlignment="1">
      <alignment horizontal="center" vertical="center" wrapText="1"/>
    </xf>
    <xf numFmtId="0" fontId="4" fillId="0" borderId="39" xfId="3" applyBorder="1" applyAlignment="1">
      <alignment horizontal="center" vertical="center" wrapText="1"/>
    </xf>
    <xf numFmtId="37" fontId="2" fillId="0" borderId="40" xfId="3" applyNumberFormat="1" applyFont="1" applyBorder="1"/>
    <xf numFmtId="0" fontId="10" fillId="0" borderId="0" xfId="3" applyFont="1"/>
    <xf numFmtId="0" fontId="4" fillId="0" borderId="0" xfId="3" applyAlignment="1">
      <alignment textRotation="255"/>
    </xf>
    <xf numFmtId="0" fontId="17" fillId="8" borderId="0" xfId="3" applyFont="1" applyFill="1"/>
    <xf numFmtId="0" fontId="15" fillId="0" borderId="0" xfId="3" applyFont="1"/>
    <xf numFmtId="0" fontId="14" fillId="9" borderId="0" xfId="3" applyFont="1" applyFill="1"/>
    <xf numFmtId="166" fontId="16" fillId="9" borderId="20" xfId="1" applyNumberFormat="1" applyFont="1" applyFill="1" applyBorder="1" applyAlignment="1">
      <alignment vertical="center"/>
    </xf>
    <xf numFmtId="166" fontId="16" fillId="9" borderId="29" xfId="1" applyNumberFormat="1" applyFont="1" applyFill="1" applyBorder="1" applyAlignment="1">
      <alignment vertical="center"/>
    </xf>
    <xf numFmtId="166" fontId="16" fillId="9" borderId="27" xfId="1" applyNumberFormat="1" applyFont="1" applyFill="1" applyBorder="1" applyAlignment="1">
      <alignment vertical="center"/>
    </xf>
    <xf numFmtId="166" fontId="14" fillId="9" borderId="6" xfId="0" applyNumberFormat="1" applyFont="1" applyFill="1" applyBorder="1" applyAlignment="1">
      <alignment vertical="center"/>
    </xf>
    <xf numFmtId="166" fontId="14" fillId="9" borderId="1" xfId="1" applyNumberFormat="1" applyFont="1" applyFill="1" applyBorder="1" applyAlignment="1">
      <alignment vertical="center"/>
    </xf>
    <xf numFmtId="166" fontId="14" fillId="9" borderId="31" xfId="0" applyNumberFormat="1" applyFont="1" applyFill="1" applyBorder="1"/>
    <xf numFmtId="166" fontId="14" fillId="9" borderId="32" xfId="0" applyNumberFormat="1" applyFont="1" applyFill="1" applyBorder="1"/>
    <xf numFmtId="166" fontId="14" fillId="9" borderId="41" xfId="0" applyNumberFormat="1" applyFont="1" applyFill="1" applyBorder="1"/>
    <xf numFmtId="0" fontId="5" fillId="2" borderId="0" xfId="2" applyFill="1" applyAlignment="1" applyProtection="1">
      <alignment horizontal="center"/>
    </xf>
    <xf numFmtId="0" fontId="10" fillId="2" borderId="0" xfId="0" applyFont="1" applyFill="1" applyAlignment="1">
      <alignment horizontal="center"/>
    </xf>
    <xf numFmtId="42" fontId="12" fillId="8" borderId="17" xfId="0" applyNumberFormat="1" applyFont="1" applyFill="1" applyBorder="1" applyAlignment="1">
      <alignment horizontal="left" vertical="center" wrapText="1"/>
    </xf>
    <xf numFmtId="165" fontId="14" fillId="0" borderId="14" xfId="0" applyNumberFormat="1" applyFont="1" applyBorder="1" applyAlignment="1">
      <alignment vertical="center"/>
    </xf>
    <xf numFmtId="42" fontId="14" fillId="0" borderId="6" xfId="0" applyNumberFormat="1" applyFont="1" applyBorder="1" applyAlignment="1">
      <alignment vertical="center"/>
    </xf>
    <xf numFmtId="166" fontId="14" fillId="0" borderId="1" xfId="1" applyNumberFormat="1" applyFont="1" applyFill="1" applyBorder="1"/>
    <xf numFmtId="37" fontId="14" fillId="9" borderId="7" xfId="1" applyNumberFormat="1" applyFont="1" applyFill="1" applyBorder="1" applyAlignment="1">
      <alignment vertical="center"/>
    </xf>
    <xf numFmtId="166" fontId="14" fillId="9" borderId="6" xfId="1" applyNumberFormat="1" applyFont="1" applyFill="1" applyBorder="1" applyAlignment="1">
      <alignment vertical="center"/>
    </xf>
    <xf numFmtId="37" fontId="10" fillId="0" borderId="42" xfId="3" applyNumberFormat="1" applyFont="1" applyBorder="1"/>
    <xf numFmtId="41" fontId="10" fillId="0" borderId="36" xfId="3" applyNumberFormat="1" applyFont="1" applyBorder="1" applyAlignment="1">
      <alignment horizontal="center"/>
    </xf>
    <xf numFmtId="0" fontId="10" fillId="0" borderId="34" xfId="3" applyFont="1" applyBorder="1" applyAlignment="1">
      <alignment horizontal="center" vertical="center" wrapText="1"/>
    </xf>
    <xf numFmtId="42" fontId="14" fillId="0" borderId="13" xfId="0" applyNumberFormat="1" applyFont="1" applyBorder="1" applyAlignment="1">
      <alignment vertical="center"/>
    </xf>
    <xf numFmtId="166" fontId="16" fillId="0" borderId="29" xfId="1" applyNumberFormat="1" applyFont="1" applyFill="1" applyBorder="1" applyAlignment="1">
      <alignment vertical="center"/>
    </xf>
    <xf numFmtId="166" fontId="14" fillId="9" borderId="29" xfId="1" applyNumberFormat="1" applyFont="1" applyFill="1" applyBorder="1" applyAlignment="1">
      <alignment vertical="center"/>
    </xf>
    <xf numFmtId="166" fontId="14" fillId="9" borderId="43" xfId="1" applyNumberFormat="1" applyFont="1" applyFill="1" applyBorder="1"/>
    <xf numFmtId="0" fontId="8" fillId="0" borderId="44" xfId="3" applyFont="1" applyBorder="1"/>
    <xf numFmtId="165" fontId="14" fillId="9" borderId="43" xfId="3" applyNumberFormat="1" applyFont="1" applyFill="1" applyBorder="1"/>
    <xf numFmtId="38" fontId="10" fillId="0" borderId="43" xfId="3" applyNumberFormat="1" applyFont="1" applyBorder="1"/>
    <xf numFmtId="37" fontId="10" fillId="0" borderId="43" xfId="3" applyNumberFormat="1" applyFont="1" applyBorder="1"/>
    <xf numFmtId="0" fontId="14" fillId="11" borderId="45" xfId="3" applyFont="1" applyFill="1" applyBorder="1" applyAlignment="1">
      <alignment horizontal="center" vertical="center"/>
    </xf>
    <xf numFmtId="0" fontId="8" fillId="0" borderId="2" xfId="3" applyFont="1" applyBorder="1" applyAlignment="1">
      <alignment horizontal="left" vertical="center"/>
    </xf>
    <xf numFmtId="41" fontId="10" fillId="0" borderId="3" xfId="3" applyNumberFormat="1" applyFont="1" applyBorder="1" applyAlignment="1">
      <alignment horizontal="center"/>
    </xf>
    <xf numFmtId="41" fontId="10" fillId="0" borderId="3" xfId="0" applyNumberFormat="1" applyFont="1" applyBorder="1" applyAlignment="1">
      <alignment horizontal="center"/>
    </xf>
    <xf numFmtId="0" fontId="12" fillId="0" borderId="4" xfId="3" applyFont="1" applyBorder="1" applyAlignment="1">
      <alignment horizontal="center" vertical="center" wrapText="1"/>
    </xf>
    <xf numFmtId="166" fontId="14" fillId="0" borderId="46" xfId="1" applyNumberFormat="1" applyFont="1" applyFill="1" applyBorder="1"/>
    <xf numFmtId="37" fontId="2" fillId="0" borderId="14" xfId="3" applyNumberFormat="1" applyFont="1" applyBorder="1"/>
    <xf numFmtId="0" fontId="9" fillId="0" borderId="12" xfId="3" applyFont="1" applyBorder="1" applyAlignment="1">
      <alignment horizontal="center" vertical="center" wrapText="1"/>
    </xf>
    <xf numFmtId="166" fontId="14" fillId="9" borderId="43" xfId="1" applyNumberFormat="1" applyFont="1" applyFill="1" applyBorder="1" applyAlignment="1">
      <alignment vertical="center"/>
    </xf>
    <xf numFmtId="3" fontId="14" fillId="9" borderId="33" xfId="0" applyNumberFormat="1" applyFont="1" applyFill="1" applyBorder="1"/>
    <xf numFmtId="42" fontId="14" fillId="0" borderId="7" xfId="0" applyNumberFormat="1" applyFont="1" applyBorder="1" applyAlignment="1">
      <alignment vertical="center"/>
    </xf>
    <xf numFmtId="0" fontId="14" fillId="11" borderId="47" xfId="0" applyFont="1" applyFill="1" applyBorder="1" applyAlignment="1">
      <alignment horizontal="center" vertical="center" wrapText="1"/>
    </xf>
    <xf numFmtId="0" fontId="8" fillId="0" borderId="35" xfId="0" applyFont="1" applyBorder="1"/>
    <xf numFmtId="0" fontId="8" fillId="0" borderId="42" xfId="0" applyFont="1" applyBorder="1" applyAlignment="1">
      <alignment vertical="center"/>
    </xf>
    <xf numFmtId="165" fontId="14" fillId="9" borderId="37" xfId="0" applyNumberFormat="1" applyFont="1" applyFill="1" applyBorder="1"/>
    <xf numFmtId="38" fontId="10" fillId="0" borderId="37" xfId="0" applyNumberFormat="1" applyFont="1" applyBorder="1"/>
    <xf numFmtId="3" fontId="14" fillId="9" borderId="37" xfId="0" applyNumberFormat="1" applyFont="1" applyFill="1" applyBorder="1"/>
    <xf numFmtId="3" fontId="10" fillId="0" borderId="37" xfId="0" applyNumberFormat="1" applyFont="1" applyBorder="1"/>
    <xf numFmtId="3" fontId="10" fillId="0" borderId="42" xfId="0" applyNumberFormat="1" applyFont="1" applyBorder="1"/>
    <xf numFmtId="3" fontId="10" fillId="0" borderId="43" xfId="0" applyNumberFormat="1" applyFont="1" applyBorder="1"/>
    <xf numFmtId="37" fontId="10" fillId="0" borderId="14" xfId="0" applyNumberFormat="1" applyFont="1" applyBorder="1"/>
    <xf numFmtId="37" fontId="10" fillId="0" borderId="48" xfId="0" applyNumberFormat="1" applyFont="1" applyBorder="1"/>
    <xf numFmtId="0" fontId="8" fillId="0" borderId="46" xfId="3" applyFont="1" applyBorder="1" applyAlignment="1">
      <alignment horizontal="left" vertical="center"/>
    </xf>
    <xf numFmtId="41" fontId="10" fillId="0" borderId="43" xfId="3" applyNumberFormat="1" applyFont="1" applyBorder="1" applyAlignment="1">
      <alignment horizontal="center"/>
    </xf>
    <xf numFmtId="41" fontId="10" fillId="0" borderId="43" xfId="0" applyNumberFormat="1" applyFont="1" applyBorder="1" applyAlignment="1">
      <alignment horizontal="center"/>
    </xf>
    <xf numFmtId="0" fontId="12" fillId="0" borderId="14" xfId="3" applyFont="1" applyBorder="1" applyAlignment="1">
      <alignment horizontal="center" vertical="center" wrapText="1"/>
    </xf>
    <xf numFmtId="0" fontId="10" fillId="0" borderId="49" xfId="3" applyFont="1" applyBorder="1" applyAlignment="1">
      <alignment horizontal="center" vertical="center" wrapText="1"/>
    </xf>
    <xf numFmtId="41" fontId="10" fillId="0" borderId="0" xfId="3" applyNumberFormat="1" applyFont="1" applyAlignment="1">
      <alignment horizontal="center"/>
    </xf>
    <xf numFmtId="0" fontId="8" fillId="0" borderId="0" xfId="3" applyFont="1" applyAlignment="1">
      <alignment horizontal="center" vertical="center" wrapText="1"/>
    </xf>
    <xf numFmtId="41" fontId="10" fillId="0" borderId="0" xfId="0" applyNumberFormat="1" applyFont="1" applyAlignment="1">
      <alignment horizontal="center"/>
    </xf>
    <xf numFmtId="3" fontId="14" fillId="9" borderId="0" xfId="0" applyNumberFormat="1" applyFont="1" applyFill="1"/>
    <xf numFmtId="41" fontId="10" fillId="0" borderId="47" xfId="0" applyNumberFormat="1" applyFont="1" applyBorder="1" applyAlignment="1">
      <alignment horizontal="center"/>
    </xf>
    <xf numFmtId="41" fontId="10" fillId="0" borderId="50" xfId="0" applyNumberFormat="1" applyFont="1" applyBorder="1" applyAlignment="1">
      <alignment horizontal="center"/>
    </xf>
    <xf numFmtId="0" fontId="9" fillId="0" borderId="51" xfId="3" applyFont="1" applyBorder="1" applyAlignment="1">
      <alignment horizontal="center" vertical="center" wrapText="1"/>
    </xf>
    <xf numFmtId="41" fontId="12" fillId="8" borderId="18" xfId="0" applyNumberFormat="1" applyFont="1" applyFill="1" applyBorder="1" applyAlignment="1">
      <alignment vertical="center"/>
    </xf>
    <xf numFmtId="42" fontId="12" fillId="8" borderId="18" xfId="0" applyNumberFormat="1" applyFont="1" applyFill="1" applyBorder="1" applyAlignment="1">
      <alignment vertical="center"/>
    </xf>
    <xf numFmtId="0" fontId="8" fillId="2" borderId="2"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5" fillId="0" borderId="0" xfId="0" applyFont="1" applyAlignment="1">
      <alignment horizontal="center"/>
    </xf>
    <xf numFmtId="0" fontId="5" fillId="0" borderId="0" xfId="2" applyAlignment="1" applyProtection="1">
      <alignment horizontal="center"/>
    </xf>
    <xf numFmtId="0" fontId="18" fillId="0" borderId="0" xfId="2" applyFont="1" applyAlignment="1" applyProtection="1">
      <alignment horizontal="center"/>
    </xf>
    <xf numFmtId="0" fontId="13" fillId="7" borderId="23"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52" xfId="0" applyFont="1" applyFill="1" applyBorder="1" applyAlignment="1">
      <alignment horizontal="center" vertical="center" wrapText="1"/>
    </xf>
    <xf numFmtId="42" fontId="8" fillId="0" borderId="2" xfId="0" applyNumberFormat="1" applyFont="1" applyBorder="1" applyAlignment="1">
      <alignment horizontal="center" vertical="center"/>
    </xf>
    <xf numFmtId="42" fontId="8" fillId="0" borderId="3" xfId="0" applyNumberFormat="1" applyFont="1" applyBorder="1" applyAlignment="1">
      <alignment horizontal="center" vertical="center"/>
    </xf>
    <xf numFmtId="42" fontId="8" fillId="0" borderId="52" xfId="0" applyNumberFormat="1" applyFont="1" applyBorder="1" applyAlignment="1">
      <alignment horizontal="center" vertical="center"/>
    </xf>
    <xf numFmtId="41" fontId="8" fillId="0" borderId="23" xfId="0" applyNumberFormat="1" applyFont="1" applyBorder="1" applyAlignment="1">
      <alignment horizontal="center" vertical="center"/>
    </xf>
    <xf numFmtId="41" fontId="8" fillId="0" borderId="3" xfId="0" applyNumberFormat="1" applyFont="1" applyBorder="1" applyAlignment="1">
      <alignment horizontal="center" vertical="center"/>
    </xf>
    <xf numFmtId="41" fontId="8" fillId="0" borderId="52" xfId="0" applyNumberFormat="1" applyFont="1" applyBorder="1" applyAlignment="1">
      <alignment horizontal="center" vertical="center"/>
    </xf>
    <xf numFmtId="41" fontId="8" fillId="0" borderId="2" xfId="0" applyNumberFormat="1" applyFont="1" applyBorder="1" applyAlignment="1">
      <alignment horizontal="center" vertical="center"/>
    </xf>
    <xf numFmtId="0" fontId="10" fillId="0" borderId="31" xfId="0" applyFont="1" applyBorder="1" applyAlignment="1">
      <alignment horizontal="center"/>
    </xf>
    <xf numFmtId="0" fontId="10" fillId="0" borderId="32" xfId="0" applyFont="1" applyBorder="1" applyAlignment="1">
      <alignment horizontal="center"/>
    </xf>
    <xf numFmtId="0" fontId="10" fillId="0" borderId="15" xfId="0" applyFont="1" applyBorder="1" applyAlignment="1">
      <alignment horizontal="center"/>
    </xf>
    <xf numFmtId="0" fontId="10" fillId="0" borderId="8" xfId="0" applyFont="1" applyBorder="1" applyAlignment="1">
      <alignment horizontal="left"/>
    </xf>
    <xf numFmtId="0" fontId="10" fillId="0" borderId="10" xfId="0" applyFont="1" applyBorder="1" applyAlignment="1">
      <alignment horizontal="left"/>
    </xf>
    <xf numFmtId="0" fontId="13" fillId="7" borderId="53" xfId="0" applyFont="1" applyFill="1" applyBorder="1" applyAlignment="1">
      <alignment horizontal="center" vertical="center" wrapText="1"/>
    </xf>
    <xf numFmtId="0" fontId="10" fillId="0" borderId="34" xfId="3" applyFont="1" applyBorder="1" applyAlignment="1">
      <alignment horizontal="center" vertical="center" textRotation="90"/>
    </xf>
    <xf numFmtId="0" fontId="10" fillId="0" borderId="36" xfId="3" applyFont="1" applyBorder="1" applyAlignment="1">
      <alignment horizontal="center" vertical="center" textRotation="90"/>
    </xf>
    <xf numFmtId="0" fontId="10" fillId="0" borderId="60" xfId="3" applyFont="1" applyBorder="1" applyAlignment="1">
      <alignment horizontal="center" vertical="center" textRotation="90"/>
    </xf>
    <xf numFmtId="0" fontId="10" fillId="0" borderId="54" xfId="3" applyFont="1" applyBorder="1" applyAlignment="1">
      <alignment horizontal="center" vertical="center" textRotation="90"/>
    </xf>
    <xf numFmtId="0" fontId="10" fillId="0" borderId="28" xfId="3" applyFont="1" applyBorder="1" applyAlignment="1">
      <alignment horizontal="center" vertical="center" textRotation="90"/>
    </xf>
    <xf numFmtId="0" fontId="10" fillId="0" borderId="55" xfId="3" applyFont="1" applyBorder="1" applyAlignment="1">
      <alignment horizontal="center" vertical="center" textRotation="90"/>
    </xf>
    <xf numFmtId="41" fontId="10" fillId="0" borderId="56" xfId="3" applyNumberFormat="1" applyFont="1" applyBorder="1" applyAlignment="1">
      <alignment horizontal="center" vertical="center"/>
    </xf>
    <xf numFmtId="41" fontId="10" fillId="0" borderId="50" xfId="3" applyNumberFormat="1" applyFont="1" applyBorder="1" applyAlignment="1">
      <alignment horizontal="center" vertical="center"/>
    </xf>
    <xf numFmtId="41" fontId="10" fillId="0" borderId="57" xfId="3" applyNumberFormat="1" applyFont="1" applyBorder="1" applyAlignment="1">
      <alignment horizontal="center" vertical="center"/>
    </xf>
    <xf numFmtId="41" fontId="8" fillId="8" borderId="58" xfId="3" applyNumberFormat="1" applyFont="1" applyFill="1" applyBorder="1" applyAlignment="1">
      <alignment horizontal="center" vertical="center" wrapText="1"/>
    </xf>
    <xf numFmtId="41" fontId="8" fillId="8" borderId="37" xfId="3" applyNumberFormat="1" applyFont="1" applyFill="1" applyBorder="1" applyAlignment="1">
      <alignment horizontal="center" vertical="center" wrapText="1"/>
    </xf>
    <xf numFmtId="41" fontId="8" fillId="8" borderId="40" xfId="3" applyNumberFormat="1" applyFont="1" applyFill="1" applyBorder="1" applyAlignment="1">
      <alignment horizontal="center" vertical="center" wrapText="1"/>
    </xf>
    <xf numFmtId="41" fontId="10" fillId="0" borderId="51" xfId="3" applyNumberFormat="1" applyFont="1" applyBorder="1" applyAlignment="1">
      <alignment horizontal="center" vertical="center"/>
    </xf>
    <xf numFmtId="41" fontId="8" fillId="8" borderId="59" xfId="3" applyNumberFormat="1" applyFont="1" applyFill="1" applyBorder="1" applyAlignment="1">
      <alignment horizontal="center" vertical="center" wrapText="1"/>
    </xf>
    <xf numFmtId="41" fontId="8" fillId="8" borderId="50" xfId="0" applyNumberFormat="1" applyFont="1" applyFill="1" applyBorder="1" applyAlignment="1">
      <alignment horizontal="center" vertical="center" wrapText="1"/>
    </xf>
    <xf numFmtId="41" fontId="8" fillId="8" borderId="57" xfId="0" applyNumberFormat="1" applyFont="1" applyFill="1" applyBorder="1" applyAlignment="1">
      <alignment horizontal="center" vertical="center" wrapText="1"/>
    </xf>
    <xf numFmtId="0" fontId="10" fillId="0" borderId="56" xfId="0" applyFont="1" applyBorder="1" applyAlignment="1">
      <alignment horizontal="center" vertical="center" textRotation="90"/>
    </xf>
    <xf numFmtId="0" fontId="10" fillId="0" borderId="50" xfId="0" applyFont="1" applyBorder="1" applyAlignment="1">
      <alignment horizontal="center" vertical="center" textRotation="90"/>
    </xf>
    <xf numFmtId="0" fontId="10" fillId="0" borderId="57" xfId="0" applyFont="1" applyBorder="1" applyAlignment="1">
      <alignment horizontal="center" vertical="center" textRotation="90"/>
    </xf>
    <xf numFmtId="41" fontId="8" fillId="8" borderId="56" xfId="0" applyNumberFormat="1" applyFont="1" applyFill="1" applyBorder="1" applyAlignment="1">
      <alignment horizontal="center" vertical="center" wrapText="1"/>
    </xf>
    <xf numFmtId="41" fontId="10" fillId="0" borderId="50" xfId="0" applyNumberFormat="1" applyFont="1" applyBorder="1" applyAlignment="1">
      <alignment horizontal="center" vertical="center"/>
    </xf>
    <xf numFmtId="41" fontId="10" fillId="0" borderId="57" xfId="0" applyNumberFormat="1" applyFont="1" applyBorder="1" applyAlignment="1">
      <alignment horizontal="center" vertical="center"/>
    </xf>
    <xf numFmtId="41" fontId="10" fillId="0" borderId="56" xfId="0" applyNumberFormat="1" applyFont="1" applyBorder="1" applyAlignment="1">
      <alignment horizontal="center" vertical="center"/>
    </xf>
  </cellXfs>
  <cellStyles count="4">
    <cellStyle name="Currency" xfId="1" builtinId="4"/>
    <cellStyle name="Hyperlink" xfId="2" builtinId="8"/>
    <cellStyle name="Normal" xfId="0" builtinId="0"/>
    <cellStyle name="Normal 2" xfId="3" xr:uid="{31F28418-503A-4BFB-84D0-05ECAB8D1E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Allison Wagstrom" id="{7491F65A-8B6F-43CF-B509-BF6AEDD8A855}" userId="awagstrom@propelnonprofits.org" providerId="PeoplePicker"/>
  <person displayName="Elizabeth Appel" id="{653CABF8-ABE5-4FF0-8C8E-E6AB69CD75C4}" userId="S::eappel@propelnonprofits.org::5db35ff8-58af-4f1a-86e2-c704cbb229b0" providerId="AD"/>
  <person displayName="Allison Wagstrom" id="{74BFACBE-818F-407C-ADAB-6901F807A497}" userId="S::awagstrom@propelnonprofits.org::e318126f-a17c-445c-b0f6-01821499dd1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2" dT="2025-07-17T15:07:40.15" personId="{653CABF8-ABE5-4FF0-8C8E-E6AB69CD75C4}" id="{965312C2-AAC6-47EE-AF61-DC976268DE7A}" done="1">
    <text>@Allison Wagstrom would these expenses changes with the elimination of the position?</text>
    <mentions>
      <mention mentionpersonId="{7491F65A-8B6F-43CF-B509-BF6AEDD8A855}" mentionId="{2386CAF4-3220-40C2-8EA2-8BF8CB9DFBEB}" startIndex="0" length="17"/>
    </mentions>
  </threadedComment>
  <threadedComment ref="E12" dT="2025-07-17T15:28:49.64" personId="{74BFACBE-818F-407C-ADAB-6901F807A497}" id="{2D2B38E0-C440-42A4-B780-939040FABFF0}" parentId="{965312C2-AAC6-47EE-AF61-DC976268DE7A}">
    <text>Updated this line and the other lines to show the reduction in staff</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opelnonprofits.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opelnonprofits.org/"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propelnonprofits.or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propelnonprofits.org/"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AEFDF-7E95-48FA-8BD5-3499778F9577}">
  <sheetPr>
    <tabColor indexed="59"/>
    <pageSetUpPr fitToPage="1"/>
  </sheetPr>
  <dimension ref="A1:A61"/>
  <sheetViews>
    <sheetView view="pageBreakPreview" zoomScale="60" zoomScaleNormal="100" workbookViewId="0">
      <selection activeCell="A13" sqref="A13"/>
    </sheetView>
  </sheetViews>
  <sheetFormatPr defaultColWidth="9.140625" defaultRowHeight="12.75"/>
  <cols>
    <col min="1" max="1" width="125.140625" style="5" customWidth="1"/>
    <col min="2" max="16384" width="9.140625" style="5"/>
  </cols>
  <sheetData>
    <row r="1" spans="1:1" ht="43.5" thickBot="1">
      <c r="A1" s="6" t="s">
        <v>0</v>
      </c>
    </row>
    <row r="2" spans="1:1" ht="14.25">
      <c r="A2" s="7"/>
    </row>
    <row r="3" spans="1:1" ht="15">
      <c r="A3" s="138" t="s">
        <v>1</v>
      </c>
    </row>
    <row r="4" spans="1:1" ht="14.25">
      <c r="A4" s="7"/>
    </row>
    <row r="5" spans="1:1" ht="14.25">
      <c r="A5" s="7" t="s">
        <v>2</v>
      </c>
    </row>
    <row r="6" spans="1:1" ht="14.25">
      <c r="A6" s="7" t="s">
        <v>3</v>
      </c>
    </row>
    <row r="7" spans="1:1" ht="15" thickBot="1">
      <c r="A7" s="7"/>
    </row>
    <row r="8" spans="1:1" ht="15">
      <c r="A8" s="8" t="s">
        <v>4</v>
      </c>
    </row>
    <row r="9" spans="1:1" ht="14.1" customHeight="1">
      <c r="A9" s="9" t="s">
        <v>5</v>
      </c>
    </row>
    <row r="10" spans="1:1" ht="14.1" customHeight="1">
      <c r="A10" s="9" t="s">
        <v>6</v>
      </c>
    </row>
    <row r="11" spans="1:1" ht="14.1" customHeight="1">
      <c r="A11" s="9" t="s">
        <v>7</v>
      </c>
    </row>
    <row r="12" spans="1:1" ht="14.1" customHeight="1">
      <c r="A12" s="9" t="s">
        <v>8</v>
      </c>
    </row>
    <row r="13" spans="1:1" ht="14.1" customHeight="1">
      <c r="A13" s="9" t="s">
        <v>9</v>
      </c>
    </row>
    <row r="14" spans="1:1" ht="14.1" customHeight="1">
      <c r="A14" s="9" t="s">
        <v>10</v>
      </c>
    </row>
    <row r="15" spans="1:1" ht="14.1" customHeight="1">
      <c r="A15" s="9"/>
    </row>
    <row r="16" spans="1:1" ht="14.1" customHeight="1">
      <c r="A16" s="9" t="s">
        <v>11</v>
      </c>
    </row>
    <row r="17" spans="1:1" ht="14.45" customHeight="1">
      <c r="A17" s="9" t="s">
        <v>12</v>
      </c>
    </row>
    <row r="18" spans="1:1" ht="8.1" customHeight="1" thickBot="1">
      <c r="A18" s="10"/>
    </row>
    <row r="19" spans="1:1" ht="15">
      <c r="A19" s="11" t="s">
        <v>13</v>
      </c>
    </row>
    <row r="20" spans="1:1" ht="14.25">
      <c r="A20" s="12" t="s">
        <v>14</v>
      </c>
    </row>
    <row r="21" spans="1:1" ht="14.25">
      <c r="A21" s="9" t="s">
        <v>15</v>
      </c>
    </row>
    <row r="22" spans="1:1" ht="14.25">
      <c r="A22" s="9" t="s">
        <v>16</v>
      </c>
    </row>
    <row r="23" spans="1:1" ht="14.25">
      <c r="A23" s="9"/>
    </row>
    <row r="24" spans="1:1" ht="15">
      <c r="A24" s="13" t="s">
        <v>17</v>
      </c>
    </row>
    <row r="25" spans="1:1" ht="14.25">
      <c r="A25" s="14" t="s">
        <v>18</v>
      </c>
    </row>
    <row r="26" spans="1:1" ht="14.25">
      <c r="A26" s="15" t="s">
        <v>19</v>
      </c>
    </row>
    <row r="27" spans="1:1" ht="14.25">
      <c r="A27" s="16" t="s">
        <v>20</v>
      </c>
    </row>
    <row r="28" spans="1:1" ht="14.25">
      <c r="A28" s="12" t="s">
        <v>21</v>
      </c>
    </row>
    <row r="29" spans="1:1" ht="8.1" customHeight="1" thickBot="1">
      <c r="A29" s="10"/>
    </row>
    <row r="30" spans="1:1" ht="15">
      <c r="A30" s="17" t="s">
        <v>22</v>
      </c>
    </row>
    <row r="31" spans="1:1" ht="14.25">
      <c r="A31" s="9" t="s">
        <v>23</v>
      </c>
    </row>
    <row r="32" spans="1:1" ht="14.25">
      <c r="A32" s="9" t="s">
        <v>24</v>
      </c>
    </row>
    <row r="33" spans="1:1" ht="14.25">
      <c r="A33" s="9" t="s">
        <v>25</v>
      </c>
    </row>
    <row r="34" spans="1:1" ht="14.25">
      <c r="A34" s="9"/>
    </row>
    <row r="35" spans="1:1" ht="15">
      <c r="A35" s="13" t="s">
        <v>17</v>
      </c>
    </row>
    <row r="36" spans="1:1" ht="14.25">
      <c r="A36" s="14" t="s">
        <v>26</v>
      </c>
    </row>
    <row r="37" spans="1:1" ht="14.25">
      <c r="A37" s="15" t="s">
        <v>19</v>
      </c>
    </row>
    <row r="38" spans="1:1" ht="14.25">
      <c r="A38" s="16" t="s">
        <v>20</v>
      </c>
    </row>
    <row r="39" spans="1:1" ht="14.25">
      <c r="A39" s="12" t="s">
        <v>21</v>
      </c>
    </row>
    <row r="40" spans="1:1" ht="8.1" customHeight="1" thickBot="1">
      <c r="A40" s="10"/>
    </row>
    <row r="41" spans="1:1" ht="15">
      <c r="A41" s="18" t="s">
        <v>27</v>
      </c>
    </row>
    <row r="42" spans="1:1" ht="14.25">
      <c r="A42" s="12" t="s">
        <v>28</v>
      </c>
    </row>
    <row r="43" spans="1:1" ht="14.25">
      <c r="A43" s="9" t="s">
        <v>29</v>
      </c>
    </row>
    <row r="44" spans="1:1" ht="14.25">
      <c r="A44" s="9" t="s">
        <v>30</v>
      </c>
    </row>
    <row r="45" spans="1:1" ht="14.25">
      <c r="A45" s="9"/>
    </row>
    <row r="46" spans="1:1" ht="14.25">
      <c r="A46" s="9" t="s">
        <v>31</v>
      </c>
    </row>
    <row r="47" spans="1:1" ht="14.25">
      <c r="A47" s="9" t="s">
        <v>32</v>
      </c>
    </row>
    <row r="48" spans="1:1" ht="14.25">
      <c r="A48" s="9"/>
    </row>
    <row r="49" spans="1:1" ht="13.35" customHeight="1">
      <c r="A49" s="13" t="s">
        <v>17</v>
      </c>
    </row>
    <row r="50" spans="1:1" ht="14.25">
      <c r="A50" s="15" t="s">
        <v>19</v>
      </c>
    </row>
    <row r="51" spans="1:1" ht="14.25">
      <c r="A51" s="16" t="s">
        <v>20</v>
      </c>
    </row>
    <row r="52" spans="1:1" ht="14.25">
      <c r="A52" s="12" t="s">
        <v>21</v>
      </c>
    </row>
    <row r="53" spans="1:1" ht="13.35" customHeight="1" thickBot="1">
      <c r="A53" s="10"/>
    </row>
    <row r="54" spans="1:1" ht="8.1" customHeight="1">
      <c r="A54" s="192" t="s">
        <v>33</v>
      </c>
    </row>
    <row r="55" spans="1:1" ht="13.35" customHeight="1">
      <c r="A55" s="193"/>
    </row>
    <row r="56" spans="1:1" ht="13.35" customHeight="1">
      <c r="A56" s="193"/>
    </row>
    <row r="57" spans="1:1" ht="13.35" customHeight="1">
      <c r="A57" s="193"/>
    </row>
    <row r="58" spans="1:1" ht="13.35" customHeight="1" thickBot="1">
      <c r="A58" s="194"/>
    </row>
    <row r="59" spans="1:1" ht="14.1" customHeight="1"/>
    <row r="60" spans="1:1" ht="13.5">
      <c r="A60" s="19" t="s">
        <v>34</v>
      </c>
    </row>
    <row r="61" spans="1:1">
      <c r="A61" s="137" t="s">
        <v>35</v>
      </c>
    </row>
  </sheetData>
  <mergeCells count="1">
    <mergeCell ref="A54:A58"/>
  </mergeCells>
  <phoneticPr fontId="0" type="noConversion"/>
  <hyperlinks>
    <hyperlink ref="A61" r:id="rId1" xr:uid="{B17093A7-AD8A-47F0-AAB9-E366DA088438}"/>
  </hyperlinks>
  <pageMargins left="0.5" right="0.5" top="0.75" bottom="1" header="0.5" footer="0.5"/>
  <pageSetup scale="77" orientation="portrait" horizontalDpi="4294967293" verticalDpi="300" r:id="rId2"/>
  <headerFooter alignWithMargins="0">
    <oddHeader>&amp;R&amp;F</oddHeader>
    <oddFooter>&amp;CTemplate created by Propel Nonprofits. Released under Creative Commons license to encourage adaption; no rights asserted. 
www propelnonprofits.org</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EE84-EB23-42C5-8D85-37A6177B3210}">
  <sheetPr>
    <tabColor theme="9"/>
  </sheetPr>
  <dimension ref="A1:C36"/>
  <sheetViews>
    <sheetView workbookViewId="0">
      <selection activeCell="C15" sqref="C15:C23"/>
    </sheetView>
  </sheetViews>
  <sheetFormatPr defaultRowHeight="12.75"/>
  <cols>
    <col min="1" max="1" width="11.5703125" customWidth="1"/>
    <col min="2" max="2" width="35.140625" customWidth="1"/>
    <col min="3" max="3" width="32.140625" customWidth="1"/>
  </cols>
  <sheetData>
    <row r="1" spans="1:3" ht="15" customHeight="1" thickBot="1">
      <c r="A1" s="214" t="s">
        <v>117</v>
      </c>
      <c r="B1" s="156" t="s">
        <v>118</v>
      </c>
      <c r="C1" s="119" t="s">
        <v>157</v>
      </c>
    </row>
    <row r="2" spans="1:3" ht="14.25">
      <c r="A2" s="215"/>
      <c r="B2" s="157"/>
      <c r="C2" s="152"/>
    </row>
    <row r="3" spans="1:3" ht="15">
      <c r="A3" s="215"/>
      <c r="B3" s="158" t="s">
        <v>120</v>
      </c>
      <c r="C3" s="153">
        <f>('Income Scenario 3'!F52)</f>
        <v>-0.11747942533856771</v>
      </c>
    </row>
    <row r="4" spans="1:3" ht="15">
      <c r="A4" s="215"/>
      <c r="B4" s="158"/>
      <c r="C4" s="154"/>
    </row>
    <row r="5" spans="1:3" ht="15">
      <c r="A5" s="215"/>
      <c r="B5" s="159" t="s">
        <v>121</v>
      </c>
      <c r="C5" s="151">
        <f>('Income Scenario 3'!E50)</f>
        <v>1049820</v>
      </c>
    </row>
    <row r="6" spans="1:3" ht="15.75" thickBot="1">
      <c r="A6" s="215"/>
      <c r="B6" s="160"/>
      <c r="C6" s="155"/>
    </row>
    <row r="7" spans="1:3" ht="15">
      <c r="A7" s="215"/>
      <c r="B7" s="147" t="s">
        <v>157</v>
      </c>
      <c r="C7" s="145"/>
    </row>
    <row r="8" spans="1:3" ht="15">
      <c r="A8" s="215"/>
      <c r="B8" s="146" t="s">
        <v>122</v>
      </c>
      <c r="C8" s="117">
        <f>-('Expense Scenario 3'!D47)</f>
        <v>99618</v>
      </c>
    </row>
    <row r="9" spans="1:3" ht="15">
      <c r="A9" s="215"/>
      <c r="B9" s="121"/>
      <c r="C9" s="120"/>
    </row>
    <row r="10" spans="1:3" ht="15.75" thickBot="1">
      <c r="A10" s="215"/>
      <c r="B10" s="116" t="s">
        <v>123</v>
      </c>
      <c r="C10" s="117">
        <f>('Expense Scenario 3'!E48)</f>
        <v>1059924</v>
      </c>
    </row>
    <row r="11" spans="1:3" ht="15">
      <c r="A11" s="215"/>
      <c r="B11" s="114"/>
      <c r="C11" s="161" t="s">
        <v>124</v>
      </c>
    </row>
    <row r="12" spans="1:3" ht="15">
      <c r="A12" s="215"/>
      <c r="B12" s="116" t="s">
        <v>125</v>
      </c>
      <c r="C12" s="164">
        <f>C5-C10</f>
        <v>-10104</v>
      </c>
    </row>
    <row r="13" spans="1:3" ht="13.5" thickBot="1">
      <c r="A13" s="215"/>
      <c r="B13" s="163"/>
      <c r="C13" s="162"/>
    </row>
    <row r="14" spans="1:3" ht="4.5" customHeight="1">
      <c r="A14" s="216"/>
      <c r="B14" s="122"/>
      <c r="C14" s="123"/>
    </row>
    <row r="15" spans="1:3" ht="12.75" customHeight="1">
      <c r="A15" s="217" t="s">
        <v>126</v>
      </c>
      <c r="B15" s="220" t="s">
        <v>127</v>
      </c>
      <c r="C15" s="228" t="s">
        <v>158</v>
      </c>
    </row>
    <row r="16" spans="1:3" ht="12.75" customHeight="1">
      <c r="A16" s="218"/>
      <c r="B16" s="221"/>
      <c r="C16" s="228"/>
    </row>
    <row r="17" spans="1:3" ht="12.75" customHeight="1">
      <c r="A17" s="218"/>
      <c r="B17" s="221"/>
      <c r="C17" s="228"/>
    </row>
    <row r="18" spans="1:3" ht="12.75" customHeight="1">
      <c r="A18" s="218"/>
      <c r="B18" s="221"/>
      <c r="C18" s="228"/>
    </row>
    <row r="19" spans="1:3" ht="12.75" customHeight="1">
      <c r="A19" s="218"/>
      <c r="B19" s="221"/>
      <c r="C19" s="228"/>
    </row>
    <row r="20" spans="1:3" ht="12.75" customHeight="1">
      <c r="A20" s="218"/>
      <c r="B20" s="221"/>
      <c r="C20" s="228"/>
    </row>
    <row r="21" spans="1:3" ht="12.75" customHeight="1">
      <c r="A21" s="218"/>
      <c r="B21" s="221"/>
      <c r="C21" s="228"/>
    </row>
    <row r="22" spans="1:3" ht="12.75" customHeight="1">
      <c r="A22" s="218"/>
      <c r="B22" s="221"/>
      <c r="C22" s="228"/>
    </row>
    <row r="23" spans="1:3" ht="69" customHeight="1">
      <c r="A23" s="218"/>
      <c r="B23" s="222"/>
      <c r="C23" s="229"/>
    </row>
    <row r="24" spans="1:3" ht="12.75" customHeight="1">
      <c r="A24" s="218"/>
      <c r="B24" s="220" t="s">
        <v>129</v>
      </c>
      <c r="C24" s="223" t="s">
        <v>159</v>
      </c>
    </row>
    <row r="25" spans="1:3" ht="12.75" customHeight="1">
      <c r="A25" s="218"/>
      <c r="B25" s="221"/>
      <c r="C25" s="224"/>
    </row>
    <row r="26" spans="1:3" ht="12.75" customHeight="1">
      <c r="A26" s="218"/>
      <c r="B26" s="221"/>
      <c r="C26" s="224"/>
    </row>
    <row r="27" spans="1:3" ht="12.75" customHeight="1">
      <c r="A27" s="218"/>
      <c r="B27" s="221"/>
      <c r="C27" s="224"/>
    </row>
    <row r="28" spans="1:3" ht="12.75" customHeight="1">
      <c r="A28" s="218"/>
      <c r="B28" s="221"/>
      <c r="C28" s="224"/>
    </row>
    <row r="29" spans="1:3" ht="12.75" customHeight="1">
      <c r="A29" s="218"/>
      <c r="B29" s="221"/>
      <c r="C29" s="224"/>
    </row>
    <row r="30" spans="1:3" ht="12.75" customHeight="1">
      <c r="A30" s="218"/>
      <c r="B30" s="221"/>
      <c r="C30" s="224"/>
    </row>
    <row r="31" spans="1:3" ht="12.75" customHeight="1">
      <c r="A31" s="218"/>
      <c r="B31" s="221"/>
      <c r="C31" s="224"/>
    </row>
    <row r="32" spans="1:3" ht="38.25" customHeight="1" thickBot="1">
      <c r="A32" s="219"/>
      <c r="B32" s="226"/>
      <c r="C32" s="227"/>
    </row>
    <row r="34" spans="1:2" ht="15">
      <c r="A34" s="124" t="s">
        <v>17</v>
      </c>
      <c r="B34" s="125"/>
    </row>
    <row r="35" spans="1:2" ht="15">
      <c r="A35" s="126" t="s">
        <v>69</v>
      </c>
      <c r="B35" s="127" t="s">
        <v>70</v>
      </c>
    </row>
    <row r="36" spans="1:2" ht="15">
      <c r="A36" s="128" t="s">
        <v>71</v>
      </c>
      <c r="B36" s="127" t="s">
        <v>72</v>
      </c>
    </row>
  </sheetData>
  <mergeCells count="6">
    <mergeCell ref="A1:A14"/>
    <mergeCell ref="A15:A32"/>
    <mergeCell ref="B15:B23"/>
    <mergeCell ref="C15:C23"/>
    <mergeCell ref="B24:B32"/>
    <mergeCell ref="C24:C32"/>
  </mergeCells>
  <pageMargins left="0.7" right="0.7" top="0.75" bottom="0.75" header="0.3" footer="0.3"/>
  <pageSetup orientation="portrait" r:id="rId1"/>
  <headerFooter>
    <oddFooter>&amp;CTemplate created by Propel Nonprofits. Released under Creative Commons license to encourage adaption; no rights asserted. 
www propelnonprofits.org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674C1-8B6E-4317-BA3D-2780E83094CD}">
  <sheetPr>
    <tabColor theme="5"/>
    <pageSetUpPr fitToPage="1"/>
  </sheetPr>
  <dimension ref="A1:G55"/>
  <sheetViews>
    <sheetView zoomScaleNormal="100" workbookViewId="0">
      <pane xSplit="1" ySplit="1" topLeftCell="B2" activePane="bottomRight" state="frozen"/>
      <selection pane="bottomRight" activeCell="C40" sqref="C40"/>
      <selection pane="bottomLeft" activeCell="I54" sqref="I54"/>
      <selection pane="topRight" activeCell="I54" sqref="I54"/>
    </sheetView>
  </sheetViews>
  <sheetFormatPr defaultRowHeight="12.75"/>
  <cols>
    <col min="1" max="1" width="19" style="1" customWidth="1"/>
    <col min="2" max="2" width="25.5703125" customWidth="1"/>
    <col min="3" max="6" width="13.5703125" customWidth="1"/>
    <col min="7" max="7" width="36.5703125" customWidth="1"/>
  </cols>
  <sheetData>
    <row r="1" spans="1:7" s="2" customFormat="1" ht="51" customHeight="1">
      <c r="A1" s="41" t="s">
        <v>36</v>
      </c>
      <c r="B1" s="41" t="s">
        <v>37</v>
      </c>
      <c r="C1" s="41" t="s">
        <v>38</v>
      </c>
      <c r="D1" s="41" t="s">
        <v>160</v>
      </c>
      <c r="E1" s="41" t="s">
        <v>161</v>
      </c>
      <c r="F1" s="41" t="s">
        <v>162</v>
      </c>
      <c r="G1" s="41" t="s">
        <v>42</v>
      </c>
    </row>
    <row r="2" spans="1:7" ht="16.5" customHeight="1">
      <c r="A2" s="198" t="s">
        <v>43</v>
      </c>
      <c r="B2" s="42" t="s">
        <v>44</v>
      </c>
      <c r="C2" s="51">
        <v>24750</v>
      </c>
      <c r="D2" s="130">
        <f>'Income Scenario 1'!E5</f>
        <v>15097.5</v>
      </c>
      <c r="E2" s="130">
        <f>'Income Scenario 2'!E5</f>
        <v>15097.5</v>
      </c>
      <c r="F2" s="130">
        <f>'Income Scenario 3'!E5</f>
        <v>24750</v>
      </c>
      <c r="G2" s="57"/>
    </row>
    <row r="3" spans="1:7" ht="16.5" customHeight="1">
      <c r="A3" s="199"/>
      <c r="B3" s="43" t="s">
        <v>46</v>
      </c>
      <c r="C3" s="53">
        <v>10000</v>
      </c>
      <c r="D3" s="130">
        <f>'Income Scenario 1'!E6</f>
        <v>10000</v>
      </c>
      <c r="E3" s="130">
        <f>'Income Scenario 2'!E6</f>
        <v>10000</v>
      </c>
      <c r="F3" s="130">
        <f>'Income Scenario 3'!E6</f>
        <v>10000</v>
      </c>
      <c r="G3" s="58"/>
    </row>
    <row r="4" spans="1:7" ht="16.5" customHeight="1">
      <c r="A4" s="199"/>
      <c r="B4" s="42"/>
      <c r="C4" s="55"/>
      <c r="D4" s="130">
        <f>'Income Scenario 1'!E7</f>
        <v>0</v>
      </c>
      <c r="E4" s="130">
        <f>'Income Scenario 2'!E7</f>
        <v>0</v>
      </c>
      <c r="F4" s="130">
        <f>'Income Scenario 3'!E7</f>
        <v>0</v>
      </c>
      <c r="G4" s="59"/>
    </row>
    <row r="5" spans="1:7" ht="16.5" customHeight="1">
      <c r="A5" s="199"/>
      <c r="B5" s="42"/>
      <c r="C5" s="55"/>
      <c r="D5" s="130">
        <f>'Income Scenario 1'!E8</f>
        <v>0</v>
      </c>
      <c r="E5" s="130">
        <f>'Income Scenario 2'!E8</f>
        <v>0</v>
      </c>
      <c r="F5" s="130">
        <f>'Income Scenario 3'!E8</f>
        <v>0</v>
      </c>
      <c r="G5" s="59"/>
    </row>
    <row r="6" spans="1:7" ht="15" thickBot="1">
      <c r="A6" s="200"/>
      <c r="B6" s="44"/>
      <c r="C6" s="55"/>
      <c r="D6" s="130">
        <f>'Income Scenario 1'!E9</f>
        <v>0</v>
      </c>
      <c r="E6" s="130">
        <f>'Income Scenario 2'!E9</f>
        <v>0</v>
      </c>
      <c r="F6" s="130">
        <f>'Income Scenario 3'!E9</f>
        <v>0</v>
      </c>
      <c r="G6" s="60"/>
    </row>
    <row r="7" spans="1:7" ht="16.5" thickTop="1" thickBot="1">
      <c r="A7" s="20" t="s">
        <v>47</v>
      </c>
      <c r="B7" s="21"/>
      <c r="C7" s="79">
        <f>SUM(C2:C6)</f>
        <v>34750</v>
      </c>
      <c r="D7" s="150">
        <f>'Income Scenario 1'!E10</f>
        <v>25097.5</v>
      </c>
      <c r="E7" s="150">
        <f>'Income Scenario 2'!E10</f>
        <v>25097.5</v>
      </c>
      <c r="F7" s="150">
        <f>'Income Scenario 3'!E10</f>
        <v>34750</v>
      </c>
      <c r="G7" s="23"/>
    </row>
    <row r="8" spans="1:7" ht="16.5" customHeight="1">
      <c r="A8" s="198" t="s">
        <v>48</v>
      </c>
      <c r="B8" s="45" t="s">
        <v>49</v>
      </c>
      <c r="C8" s="61">
        <v>100000</v>
      </c>
      <c r="D8" s="130">
        <f>'Income Scenario 1'!E11</f>
        <v>100000</v>
      </c>
      <c r="E8" s="130">
        <f>'Income Scenario 2'!E11</f>
        <v>100000</v>
      </c>
      <c r="F8" s="130">
        <f>'Income Scenario 3'!E11</f>
        <v>0</v>
      </c>
      <c r="G8" s="66"/>
    </row>
    <row r="9" spans="1:7" ht="16.5" customHeight="1">
      <c r="A9" s="199"/>
      <c r="B9" s="43" t="s">
        <v>50</v>
      </c>
      <c r="C9" s="63">
        <v>45000</v>
      </c>
      <c r="D9" s="130">
        <f>'Income Scenario 1'!E12</f>
        <v>0</v>
      </c>
      <c r="E9" s="130">
        <f>'Income Scenario 2'!E12</f>
        <v>45000</v>
      </c>
      <c r="F9" s="130">
        <f>'Income Scenario 3'!E12</f>
        <v>45000</v>
      </c>
      <c r="G9" s="58"/>
    </row>
    <row r="10" spans="1:7" ht="16.5" customHeight="1">
      <c r="A10" s="199"/>
      <c r="B10" s="43"/>
      <c r="C10" s="63"/>
      <c r="D10" s="130">
        <f>'Income Scenario 1'!E13</f>
        <v>0</v>
      </c>
      <c r="E10" s="130">
        <f>'Income Scenario 2'!E13</f>
        <v>0</v>
      </c>
      <c r="F10" s="130">
        <f>'Income Scenario 3'!E13</f>
        <v>0</v>
      </c>
      <c r="G10" s="91"/>
    </row>
    <row r="11" spans="1:7" ht="16.5" customHeight="1">
      <c r="A11" s="199"/>
      <c r="B11" s="43"/>
      <c r="C11" s="63"/>
      <c r="D11" s="130">
        <f>'Income Scenario 1'!E14</f>
        <v>0</v>
      </c>
      <c r="E11" s="130">
        <f>'Income Scenario 2'!E14</f>
        <v>0</v>
      </c>
      <c r="F11" s="130">
        <f>'Income Scenario 3'!E14</f>
        <v>0</v>
      </c>
      <c r="G11" s="67"/>
    </row>
    <row r="12" spans="1:7" ht="16.5" customHeight="1">
      <c r="A12" s="199"/>
      <c r="B12" s="43"/>
      <c r="C12" s="63"/>
      <c r="D12" s="130">
        <f>'Income Scenario 1'!E15</f>
        <v>0</v>
      </c>
      <c r="E12" s="130">
        <f>'Income Scenario 2'!E15</f>
        <v>0</v>
      </c>
      <c r="F12" s="130">
        <f>'Income Scenario 3'!E15</f>
        <v>0</v>
      </c>
      <c r="G12" s="67"/>
    </row>
    <row r="13" spans="1:7" ht="16.5" customHeight="1">
      <c r="A13" s="199"/>
      <c r="B13" s="43"/>
      <c r="C13" s="63"/>
      <c r="D13" s="130">
        <f>'Income Scenario 1'!E16</f>
        <v>0</v>
      </c>
      <c r="E13" s="130">
        <f>'Income Scenario 2'!E16</f>
        <v>0</v>
      </c>
      <c r="F13" s="130">
        <f>'Income Scenario 3'!E16</f>
        <v>0</v>
      </c>
      <c r="G13" s="67"/>
    </row>
    <row r="14" spans="1:7" ht="15" thickBot="1">
      <c r="A14" s="200"/>
      <c r="B14" s="44"/>
      <c r="C14" s="64"/>
      <c r="D14" s="130">
        <f>'Income Scenario 1'!E17</f>
        <v>0</v>
      </c>
      <c r="E14" s="130">
        <f>'Income Scenario 2'!E17</f>
        <v>0</v>
      </c>
      <c r="F14" s="130">
        <f>'Income Scenario 3'!E17</f>
        <v>0</v>
      </c>
      <c r="G14" s="60"/>
    </row>
    <row r="15" spans="1:7" ht="16.5" thickTop="1" thickBot="1">
      <c r="A15" s="20" t="s">
        <v>47</v>
      </c>
      <c r="B15" s="21"/>
      <c r="C15" s="79">
        <f>SUM(C8:C14)</f>
        <v>145000</v>
      </c>
      <c r="D15" s="150">
        <f>'Income Scenario 1'!E18</f>
        <v>100000</v>
      </c>
      <c r="E15" s="150">
        <f>'Income Scenario 2'!E18</f>
        <v>145000</v>
      </c>
      <c r="F15" s="150">
        <f>'Income Scenario 3'!E18</f>
        <v>45000</v>
      </c>
      <c r="G15" s="23"/>
    </row>
    <row r="16" spans="1:7" ht="16.5" customHeight="1">
      <c r="A16" s="198" t="s">
        <v>52</v>
      </c>
      <c r="B16" s="45" t="s">
        <v>53</v>
      </c>
      <c r="C16" s="68">
        <v>15000</v>
      </c>
      <c r="D16" s="130">
        <f>'Income Scenario 1'!E19</f>
        <v>15000</v>
      </c>
      <c r="E16" s="130">
        <f>'Income Scenario 2'!E19</f>
        <v>15000</v>
      </c>
      <c r="F16" s="130">
        <f>'Income Scenario 3'!E19</f>
        <v>15000</v>
      </c>
      <c r="G16" s="70"/>
    </row>
    <row r="17" spans="1:7" ht="16.5" customHeight="1">
      <c r="A17" s="199"/>
      <c r="B17" s="43" t="s">
        <v>54</v>
      </c>
      <c r="C17" s="63">
        <v>32500</v>
      </c>
      <c r="D17" s="130">
        <f>'Income Scenario 1'!E20</f>
        <v>32500</v>
      </c>
      <c r="E17" s="130">
        <f>'Income Scenario 2'!E20</f>
        <v>32500</v>
      </c>
      <c r="F17" s="130">
        <f>'Income Scenario 3'!E20</f>
        <v>32500</v>
      </c>
      <c r="G17" s="71"/>
    </row>
    <row r="18" spans="1:7" ht="16.5" customHeight="1">
      <c r="A18" s="199"/>
      <c r="B18" s="43"/>
      <c r="C18" s="63"/>
      <c r="D18" s="130">
        <f>'Income Scenario 1'!E21</f>
        <v>0</v>
      </c>
      <c r="E18" s="130">
        <f>'Income Scenario 2'!E21</f>
        <v>0</v>
      </c>
      <c r="F18" s="130">
        <f>'Income Scenario 3'!E21</f>
        <v>0</v>
      </c>
      <c r="G18" s="71"/>
    </row>
    <row r="19" spans="1:7" ht="14.25">
      <c r="A19" s="199"/>
      <c r="B19" s="43"/>
      <c r="C19" s="63"/>
      <c r="D19" s="130">
        <f>'Income Scenario 1'!E22</f>
        <v>0</v>
      </c>
      <c r="E19" s="130">
        <f>'Income Scenario 2'!E22</f>
        <v>0</v>
      </c>
      <c r="F19" s="130">
        <f>'Income Scenario 3'!E22</f>
        <v>0</v>
      </c>
      <c r="G19" s="72"/>
    </row>
    <row r="20" spans="1:7" ht="16.5" customHeight="1">
      <c r="A20" s="199"/>
      <c r="B20" s="43"/>
      <c r="C20" s="63"/>
      <c r="D20" s="130">
        <f>'Income Scenario 1'!E23</f>
        <v>0</v>
      </c>
      <c r="E20" s="130">
        <f>'Income Scenario 2'!E23</f>
        <v>0</v>
      </c>
      <c r="F20" s="130">
        <f>'Income Scenario 3'!E23</f>
        <v>0</v>
      </c>
      <c r="G20" s="72"/>
    </row>
    <row r="21" spans="1:7" ht="14.25">
      <c r="A21" s="199"/>
      <c r="B21" s="43"/>
      <c r="C21" s="63"/>
      <c r="D21" s="130">
        <f>'Income Scenario 1'!E24</f>
        <v>0</v>
      </c>
      <c r="E21" s="130">
        <f>'Income Scenario 2'!E24</f>
        <v>0</v>
      </c>
      <c r="F21" s="130">
        <f>'Income Scenario 3'!E24</f>
        <v>0</v>
      </c>
      <c r="G21" s="72"/>
    </row>
    <row r="22" spans="1:7" ht="16.5" customHeight="1" thickBot="1">
      <c r="A22" s="200"/>
      <c r="B22" s="44"/>
      <c r="C22" s="64"/>
      <c r="D22" s="130">
        <f>'Income Scenario 1'!E25</f>
        <v>0</v>
      </c>
      <c r="E22" s="130">
        <f>'Income Scenario 2'!E25</f>
        <v>0</v>
      </c>
      <c r="F22" s="130">
        <f>'Income Scenario 3'!E25</f>
        <v>0</v>
      </c>
      <c r="G22" s="73"/>
    </row>
    <row r="23" spans="1:7" ht="16.5" customHeight="1" thickTop="1" thickBot="1">
      <c r="A23" s="20" t="s">
        <v>47</v>
      </c>
      <c r="B23" s="21"/>
      <c r="C23" s="79">
        <f>SUM(C16:C22)</f>
        <v>47500</v>
      </c>
      <c r="D23" s="150">
        <f>'Income Scenario 1'!E26</f>
        <v>47500</v>
      </c>
      <c r="E23" s="150">
        <f>'Income Scenario 2'!E26</f>
        <v>47500</v>
      </c>
      <c r="F23" s="150">
        <f>'Income Scenario 3'!E26</f>
        <v>47500</v>
      </c>
      <c r="G23" s="25"/>
    </row>
    <row r="24" spans="1:7" ht="16.5" customHeight="1">
      <c r="A24" s="198" t="s">
        <v>55</v>
      </c>
      <c r="B24" s="45" t="s">
        <v>56</v>
      </c>
      <c r="C24" s="68">
        <v>475000</v>
      </c>
      <c r="D24" s="130">
        <f>'Income Scenario 1'!E27</f>
        <v>475000</v>
      </c>
      <c r="E24" s="130">
        <f>'Income Scenario 2'!E27</f>
        <v>475000</v>
      </c>
      <c r="F24" s="130">
        <f>'Income Scenario 3'!E27</f>
        <v>475000</v>
      </c>
      <c r="G24" s="76"/>
    </row>
    <row r="25" spans="1:7" ht="16.5" customHeight="1">
      <c r="A25" s="199"/>
      <c r="B25" s="43" t="s">
        <v>57</v>
      </c>
      <c r="C25" s="68">
        <v>345000</v>
      </c>
      <c r="D25" s="130">
        <f>'Income Scenario 1'!E28</f>
        <v>345000</v>
      </c>
      <c r="E25" s="130">
        <f>'Income Scenario 2'!E28</f>
        <v>0</v>
      </c>
      <c r="F25" s="130">
        <f>'Income Scenario 3'!E28</f>
        <v>345000</v>
      </c>
      <c r="G25" s="77"/>
    </row>
    <row r="26" spans="1:7" ht="16.5" customHeight="1">
      <c r="A26" s="199"/>
      <c r="B26" s="43" t="s">
        <v>58</v>
      </c>
      <c r="C26" s="68">
        <v>75000</v>
      </c>
      <c r="D26" s="130">
        <f>'Income Scenario 1'!E29</f>
        <v>75000</v>
      </c>
      <c r="E26" s="130">
        <f>'Income Scenario 2'!E29</f>
        <v>75000</v>
      </c>
      <c r="F26" s="130">
        <f>'Income Scenario 3'!E29</f>
        <v>35250</v>
      </c>
      <c r="G26" s="71"/>
    </row>
    <row r="27" spans="1:7" ht="16.5" customHeight="1">
      <c r="A27" s="199"/>
      <c r="B27" s="43" t="s">
        <v>59</v>
      </c>
      <c r="C27" s="68">
        <v>50000</v>
      </c>
      <c r="D27" s="130">
        <f>'Income Scenario 1'!E30</f>
        <v>50000</v>
      </c>
      <c r="E27" s="130">
        <f>'Income Scenario 2'!E30</f>
        <v>50000</v>
      </c>
      <c r="F27" s="130">
        <f>'Income Scenario 3'!E30</f>
        <v>50000</v>
      </c>
      <c r="G27" s="139"/>
    </row>
    <row r="28" spans="1:7" ht="16.5" customHeight="1">
      <c r="A28" s="199"/>
      <c r="B28" s="42"/>
      <c r="C28" s="74"/>
      <c r="D28" s="130">
        <f>'Income Scenario 1'!E31</f>
        <v>0</v>
      </c>
      <c r="E28" s="130">
        <f>'Income Scenario 2'!E31</f>
        <v>0</v>
      </c>
      <c r="F28" s="130">
        <f>'Income Scenario 3'!E31</f>
        <v>0</v>
      </c>
      <c r="G28" s="78"/>
    </row>
    <row r="29" spans="1:7" ht="16.5" customHeight="1">
      <c r="A29" s="199"/>
      <c r="B29" s="42"/>
      <c r="C29" s="74"/>
      <c r="D29" s="130">
        <f>'Income Scenario 1'!E32</f>
        <v>0</v>
      </c>
      <c r="E29" s="130">
        <f>'Income Scenario 2'!E32</f>
        <v>0</v>
      </c>
      <c r="F29" s="130">
        <f>'Income Scenario 3'!E32</f>
        <v>0</v>
      </c>
      <c r="G29" s="78"/>
    </row>
    <row r="30" spans="1:7" ht="16.5" customHeight="1" thickBot="1">
      <c r="A30" s="200"/>
      <c r="B30" s="44"/>
      <c r="C30" s="64"/>
      <c r="D30" s="130">
        <f>'Income Scenario 1'!E33</f>
        <v>0</v>
      </c>
      <c r="E30" s="130">
        <f>'Income Scenario 2'!E33</f>
        <v>0</v>
      </c>
      <c r="F30" s="130">
        <f>'Income Scenario 3'!E33</f>
        <v>0</v>
      </c>
      <c r="G30" s="73"/>
    </row>
    <row r="31" spans="1:7" ht="16.5" customHeight="1" thickTop="1" thickBot="1">
      <c r="A31" s="26" t="s">
        <v>47</v>
      </c>
      <c r="B31" s="27"/>
      <c r="C31" s="79">
        <f>SUM(C24:C30)</f>
        <v>945000</v>
      </c>
      <c r="D31" s="150">
        <f>'Income Scenario 1'!E34</f>
        <v>945000</v>
      </c>
      <c r="E31" s="150">
        <f>'Income Scenario 2'!E34</f>
        <v>600000</v>
      </c>
      <c r="F31" s="150">
        <f>'Income Scenario 3'!E34</f>
        <v>905250</v>
      </c>
      <c r="G31" s="23"/>
    </row>
    <row r="32" spans="1:7" ht="28.5" customHeight="1">
      <c r="A32" s="198" t="s">
        <v>60</v>
      </c>
      <c r="B32" s="45" t="s">
        <v>61</v>
      </c>
      <c r="C32" s="68">
        <v>17000</v>
      </c>
      <c r="D32" s="130">
        <f>'Income Scenario 1'!E35</f>
        <v>17000</v>
      </c>
      <c r="E32" s="130">
        <f>'Income Scenario 2'!E35</f>
        <v>17000</v>
      </c>
      <c r="F32" s="130">
        <f>'Income Scenario 3'!E35</f>
        <v>17000</v>
      </c>
      <c r="G32" s="70"/>
    </row>
    <row r="33" spans="1:7" ht="16.5" customHeight="1">
      <c r="A33" s="199"/>
      <c r="B33" s="43"/>
      <c r="C33" s="63"/>
      <c r="D33" s="130">
        <f>'Income Scenario 1'!E36</f>
        <v>0</v>
      </c>
      <c r="E33" s="130">
        <f>'Income Scenario 2'!E36</f>
        <v>0</v>
      </c>
      <c r="F33" s="130">
        <f>'Income Scenario 3'!E36</f>
        <v>0</v>
      </c>
      <c r="G33" s="71"/>
    </row>
    <row r="34" spans="1:7" ht="16.5" customHeight="1">
      <c r="A34" s="199"/>
      <c r="B34" s="43"/>
      <c r="C34" s="63"/>
      <c r="D34" s="130">
        <f>'Income Scenario 1'!E37</f>
        <v>0</v>
      </c>
      <c r="E34" s="130">
        <f>'Income Scenario 2'!E37</f>
        <v>0</v>
      </c>
      <c r="F34" s="130">
        <f>'Income Scenario 3'!E37</f>
        <v>0</v>
      </c>
      <c r="G34" s="71"/>
    </row>
    <row r="35" spans="1:7" ht="16.5" customHeight="1">
      <c r="A35" s="199"/>
      <c r="B35" s="43"/>
      <c r="C35" s="63"/>
      <c r="D35" s="130">
        <f>'Income Scenario 1'!E38</f>
        <v>0</v>
      </c>
      <c r="E35" s="130">
        <f>'Income Scenario 2'!E38</f>
        <v>0</v>
      </c>
      <c r="F35" s="130">
        <f>'Income Scenario 3'!E38</f>
        <v>0</v>
      </c>
      <c r="G35" s="71"/>
    </row>
    <row r="36" spans="1:7" ht="16.5" customHeight="1">
      <c r="A36" s="199"/>
      <c r="B36" s="43"/>
      <c r="C36" s="63"/>
      <c r="D36" s="130">
        <f>'Income Scenario 1'!E39</f>
        <v>0</v>
      </c>
      <c r="E36" s="130">
        <f>'Income Scenario 2'!E39</f>
        <v>0</v>
      </c>
      <c r="F36" s="130">
        <f>'Income Scenario 3'!E39</f>
        <v>0</v>
      </c>
      <c r="G36" s="71"/>
    </row>
    <row r="37" spans="1:7" ht="16.5" customHeight="1" thickBot="1">
      <c r="A37" s="200"/>
      <c r="B37" s="44"/>
      <c r="C37" s="64"/>
      <c r="D37" s="130">
        <f>'Income Scenario 1'!E40</f>
        <v>0</v>
      </c>
      <c r="E37" s="130">
        <f>'Income Scenario 2'!E40</f>
        <v>0</v>
      </c>
      <c r="F37" s="130">
        <f>'Income Scenario 3'!E40</f>
        <v>0</v>
      </c>
      <c r="G37" s="73"/>
    </row>
    <row r="38" spans="1:7" ht="16.5" customHeight="1" thickTop="1" thickBot="1">
      <c r="A38" s="20" t="s">
        <v>47</v>
      </c>
      <c r="B38" s="21"/>
      <c r="C38" s="79">
        <f>SUM(C32:C37)</f>
        <v>17000</v>
      </c>
      <c r="D38" s="150">
        <f>'Income Scenario 1'!E41</f>
        <v>17000</v>
      </c>
      <c r="E38" s="150">
        <f>'Income Scenario 2'!E41</f>
        <v>17000</v>
      </c>
      <c r="F38" s="150">
        <f>'Income Scenario 3'!E41</f>
        <v>17000</v>
      </c>
      <c r="G38" s="25"/>
    </row>
    <row r="39" spans="1:7" ht="16.5" customHeight="1">
      <c r="A39" s="198" t="s">
        <v>63</v>
      </c>
      <c r="B39" s="45" t="s">
        <v>64</v>
      </c>
      <c r="C39" s="68">
        <v>320</v>
      </c>
      <c r="D39" s="130">
        <f>'Income Scenario 1'!E42</f>
        <v>320</v>
      </c>
      <c r="E39" s="130">
        <f>'Income Scenario 2'!E42</f>
        <v>320</v>
      </c>
      <c r="F39" s="130">
        <f>'Income Scenario 3'!E42</f>
        <v>320</v>
      </c>
      <c r="G39" s="70"/>
    </row>
    <row r="40" spans="1:7" ht="16.5" customHeight="1">
      <c r="A40" s="199"/>
      <c r="B40" s="43"/>
      <c r="C40" s="63"/>
      <c r="D40" s="130">
        <f>'Income Scenario 1'!E43</f>
        <v>0</v>
      </c>
      <c r="E40" s="130">
        <f>'Income Scenario 2'!E43</f>
        <v>0</v>
      </c>
      <c r="F40" s="130">
        <f>'Income Scenario 3'!E43</f>
        <v>0</v>
      </c>
      <c r="G40" s="71"/>
    </row>
    <row r="41" spans="1:7" ht="16.5" customHeight="1">
      <c r="A41" s="199"/>
      <c r="B41" s="43"/>
      <c r="C41" s="63"/>
      <c r="D41" s="130">
        <f>'Income Scenario 1'!E44</f>
        <v>0</v>
      </c>
      <c r="E41" s="130">
        <f>'Income Scenario 2'!E44</f>
        <v>0</v>
      </c>
      <c r="F41" s="130">
        <f>'Income Scenario 3'!E44</f>
        <v>0</v>
      </c>
      <c r="G41" s="71"/>
    </row>
    <row r="42" spans="1:7" ht="16.5" customHeight="1">
      <c r="A42" s="199"/>
      <c r="B42" s="43"/>
      <c r="C42" s="63"/>
      <c r="D42" s="130">
        <f>'Income Scenario 1'!E45</f>
        <v>0</v>
      </c>
      <c r="E42" s="130">
        <f>'Income Scenario 2'!E45</f>
        <v>0</v>
      </c>
      <c r="F42" s="130">
        <f>'Income Scenario 3'!E45</f>
        <v>0</v>
      </c>
      <c r="G42" s="71"/>
    </row>
    <row r="43" spans="1:7" ht="16.5" customHeight="1">
      <c r="A43" s="199"/>
      <c r="B43" s="43"/>
      <c r="C43" s="63"/>
      <c r="D43" s="130">
        <f>'Income Scenario 1'!E46</f>
        <v>0</v>
      </c>
      <c r="E43" s="130">
        <f>'Income Scenario 2'!E46</f>
        <v>0</v>
      </c>
      <c r="F43" s="130">
        <f>'Income Scenario 3'!E46</f>
        <v>0</v>
      </c>
      <c r="G43" s="72"/>
    </row>
    <row r="44" spans="1:7" ht="16.5" customHeight="1" thickBot="1">
      <c r="A44" s="200"/>
      <c r="B44" s="44"/>
      <c r="C44" s="64"/>
      <c r="D44" s="130">
        <f>'Income Scenario 1'!E47</f>
        <v>0</v>
      </c>
      <c r="E44" s="130">
        <f>'Income Scenario 2'!E47</f>
        <v>0</v>
      </c>
      <c r="F44" s="130">
        <f>'Income Scenario 3'!E47</f>
        <v>0</v>
      </c>
      <c r="G44" s="73"/>
    </row>
    <row r="45" spans="1:7" ht="16.5" customHeight="1" thickTop="1" thickBot="1">
      <c r="A45" s="20" t="s">
        <v>47</v>
      </c>
      <c r="B45" s="21"/>
      <c r="C45" s="79">
        <f>SUM(C39:C44)</f>
        <v>320</v>
      </c>
      <c r="D45" s="150">
        <f>'Income Scenario 1'!E48</f>
        <v>320</v>
      </c>
      <c r="E45" s="150">
        <f>'Income Scenario 2'!E48</f>
        <v>320</v>
      </c>
      <c r="F45" s="150">
        <f>'Income Scenario 3'!E48</f>
        <v>320</v>
      </c>
      <c r="G45" s="25"/>
    </row>
    <row r="46" spans="1:7" ht="16.5" customHeight="1" thickTop="1" thickBot="1">
      <c r="A46" s="28"/>
      <c r="B46" s="29"/>
      <c r="C46" s="30"/>
      <c r="D46" s="149"/>
      <c r="E46" s="166"/>
      <c r="F46" s="149"/>
      <c r="G46" s="32"/>
    </row>
    <row r="47" spans="1:7" ht="16.5" customHeight="1" thickTop="1" thickBot="1">
      <c r="A47" s="28" t="s">
        <v>65</v>
      </c>
      <c r="B47" s="29"/>
      <c r="C47" s="80">
        <f>SUM(C7,C15,C23,C31,C38,C45)</f>
        <v>1189570</v>
      </c>
      <c r="D47" s="150">
        <f>'Income Scenario 1'!E50</f>
        <v>1134917.5</v>
      </c>
      <c r="E47" s="150">
        <f>'Income Scenario 2'!E50</f>
        <v>834917.5</v>
      </c>
      <c r="F47" s="150">
        <f>'Income Scenario 3'!E50</f>
        <v>1049820</v>
      </c>
      <c r="G47" s="34"/>
    </row>
    <row r="48" spans="1:7" ht="16.5" customHeight="1" thickBot="1">
      <c r="A48" s="35"/>
      <c r="B48" s="36"/>
      <c r="C48" s="148"/>
      <c r="D48" s="149"/>
      <c r="E48" s="148"/>
      <c r="F48" s="148"/>
      <c r="G48" s="39"/>
    </row>
    <row r="49" spans="1:7" ht="16.5" customHeight="1" thickBot="1">
      <c r="A49" s="35" t="s">
        <v>163</v>
      </c>
      <c r="B49" s="36"/>
      <c r="C49" s="37"/>
      <c r="D49" s="150">
        <f>(+C47-D47)</f>
        <v>54652.5</v>
      </c>
      <c r="E49" s="150">
        <f>(+C47-E47)</f>
        <v>354652.5</v>
      </c>
      <c r="F49" s="150">
        <f>(+C47-F47)</f>
        <v>139750</v>
      </c>
      <c r="G49" s="40"/>
    </row>
    <row r="50" spans="1:7" ht="17.100000000000001" customHeight="1" thickTop="1" thickBot="1">
      <c r="A50" s="92" t="s">
        <v>164</v>
      </c>
      <c r="B50" s="93"/>
      <c r="C50" s="25"/>
      <c r="D50" s="107">
        <f>-(+D49/C47)</f>
        <v>-4.5943071866304634E-2</v>
      </c>
      <c r="E50" s="107">
        <f>-(+E49/C47)</f>
        <v>-0.29813504039274696</v>
      </c>
      <c r="F50" s="107">
        <f>-(+F49/C47)</f>
        <v>-0.11747942533856771</v>
      </c>
      <c r="G50" s="40"/>
    </row>
    <row r="51" spans="1:7" ht="15.75" customHeight="1">
      <c r="A51" s="4"/>
      <c r="B51" s="4"/>
      <c r="C51" s="4"/>
      <c r="D51" s="4"/>
      <c r="E51" s="4"/>
      <c r="F51" s="4"/>
      <c r="G51" s="4"/>
    </row>
    <row r="52" spans="1:7" ht="15">
      <c r="A52" s="46" t="s">
        <v>17</v>
      </c>
    </row>
    <row r="53" spans="1:7" ht="15">
      <c r="A53" s="47" t="s">
        <v>67</v>
      </c>
      <c r="B53" s="48" t="s">
        <v>165</v>
      </c>
    </row>
    <row r="54" spans="1:7" ht="15">
      <c r="A54" s="49" t="s">
        <v>69</v>
      </c>
      <c r="B54" s="48" t="s">
        <v>70</v>
      </c>
    </row>
    <row r="55" spans="1:7" ht="15">
      <c r="A55" s="50" t="s">
        <v>71</v>
      </c>
      <c r="B55" s="48" t="s">
        <v>72</v>
      </c>
    </row>
  </sheetData>
  <mergeCells count="6">
    <mergeCell ref="A2:A6"/>
    <mergeCell ref="A8:A14"/>
    <mergeCell ref="A16:A22"/>
    <mergeCell ref="A24:A30"/>
    <mergeCell ref="A39:A44"/>
    <mergeCell ref="A32:A37"/>
  </mergeCells>
  <pageMargins left="0.5" right="0" top="1.17" bottom="0.33" header="0.6" footer="0.17"/>
  <pageSetup scale="74" fitToHeight="0" orientation="portrait" horizontalDpi="4294967293" r:id="rId1"/>
  <headerFooter alignWithMargins="0">
    <oddHeader>&amp;C&amp;"Tahoma,Bold"&amp;12Scenario Planning &amp;A</oddHeader>
    <oddFooter>&amp;CTemplate created by Propel Nonprofits. Released under Creative Commons license to encourage adaption; no rights asserted. 
www propelnonprofits.org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1490-EF4D-43AB-A786-6ECAA9DDCD27}">
  <sheetPr>
    <tabColor theme="7"/>
    <pageSetUpPr fitToPage="1"/>
  </sheetPr>
  <dimension ref="A1:G55"/>
  <sheetViews>
    <sheetView zoomScaleNormal="100" workbookViewId="0">
      <pane xSplit="1" ySplit="1" topLeftCell="B2" activePane="bottomRight" state="frozen"/>
      <selection pane="bottomRight" activeCell="D47" sqref="D47"/>
      <selection pane="bottomLeft" activeCell="I54" sqref="I54"/>
      <selection pane="topRight" activeCell="I54" sqref="I54"/>
    </sheetView>
  </sheetViews>
  <sheetFormatPr defaultRowHeight="12.75"/>
  <cols>
    <col min="1" max="1" width="19" style="1" customWidth="1"/>
    <col min="2" max="2" width="25.5703125" customWidth="1"/>
    <col min="3" max="6" width="13.5703125" customWidth="1"/>
    <col min="7" max="7" width="36.5703125" customWidth="1"/>
  </cols>
  <sheetData>
    <row r="1" spans="1:7" s="2" customFormat="1" ht="51" customHeight="1">
      <c r="A1" s="41" t="s">
        <v>73</v>
      </c>
      <c r="B1" s="41" t="s">
        <v>74</v>
      </c>
      <c r="C1" s="41" t="s">
        <v>166</v>
      </c>
      <c r="D1" s="41" t="s">
        <v>167</v>
      </c>
      <c r="E1" s="41" t="s">
        <v>168</v>
      </c>
      <c r="F1" s="41" t="s">
        <v>169</v>
      </c>
      <c r="G1" s="41" t="s">
        <v>77</v>
      </c>
    </row>
    <row r="2" spans="1:7" ht="16.5" customHeight="1">
      <c r="A2" s="198" t="s">
        <v>78</v>
      </c>
      <c r="B2" s="90" t="s">
        <v>170</v>
      </c>
      <c r="C2" s="129">
        <f>'Expense Scenario 1'!C2</f>
        <v>120000</v>
      </c>
      <c r="D2" s="129">
        <f>'Expense Scenario 1'!D2</f>
        <v>0</v>
      </c>
      <c r="E2" s="130">
        <f>'Expense Scenario 2'!D2</f>
        <v>-30000</v>
      </c>
      <c r="F2" s="130">
        <f>'Expense Scenario 3'!D2</f>
        <v>0</v>
      </c>
      <c r="G2" s="57"/>
    </row>
    <row r="3" spans="1:7" ht="16.5" customHeight="1">
      <c r="A3" s="199"/>
      <c r="B3" s="95" t="s">
        <v>171</v>
      </c>
      <c r="C3" s="129">
        <f>'Expense Scenario 1'!C3</f>
        <v>95000</v>
      </c>
      <c r="D3" s="129">
        <f>'Expense Scenario 1'!D3</f>
        <v>0</v>
      </c>
      <c r="E3" s="130">
        <f>'Expense Scenario 2'!D3</f>
        <v>-23750</v>
      </c>
      <c r="F3" s="130">
        <f>'Expense Scenario 3'!D3</f>
        <v>0</v>
      </c>
      <c r="G3" s="59"/>
    </row>
    <row r="4" spans="1:7" ht="16.5" customHeight="1">
      <c r="A4" s="199"/>
      <c r="B4" s="95" t="s">
        <v>172</v>
      </c>
      <c r="C4" s="129">
        <f>'Expense Scenario 1'!C4</f>
        <v>70000</v>
      </c>
      <c r="D4" s="129">
        <f>'Expense Scenario 1'!D4</f>
        <v>0</v>
      </c>
      <c r="E4" s="130">
        <f>'Expense Scenario 2'!D4</f>
        <v>0</v>
      </c>
      <c r="F4" s="130">
        <f>'Expense Scenario 3'!D4</f>
        <v>0</v>
      </c>
      <c r="G4" s="59"/>
    </row>
    <row r="5" spans="1:7" ht="16.5" customHeight="1">
      <c r="A5" s="199"/>
      <c r="B5" s="95" t="s">
        <v>173</v>
      </c>
      <c r="C5" s="129">
        <f>'Expense Scenario 1'!C5</f>
        <v>70000</v>
      </c>
      <c r="D5" s="129">
        <f>'Expense Scenario 1'!D5</f>
        <v>0</v>
      </c>
      <c r="E5" s="130">
        <f>'Expense Scenario 2'!D5</f>
        <v>-70000</v>
      </c>
      <c r="F5" s="130">
        <f>'Expense Scenario 3'!D5</f>
        <v>0</v>
      </c>
      <c r="G5" s="59"/>
    </row>
    <row r="6" spans="1:7" ht="14.25">
      <c r="A6" s="199"/>
      <c r="B6" s="95" t="s">
        <v>174</v>
      </c>
      <c r="C6" s="129">
        <f>'Expense Scenario 1'!C6</f>
        <v>55000</v>
      </c>
      <c r="D6" s="129">
        <f>'Expense Scenario 1'!D6</f>
        <v>-55000</v>
      </c>
      <c r="E6" s="130">
        <f>'Expense Scenario 2'!D6</f>
        <v>-55000</v>
      </c>
      <c r="F6" s="130">
        <f>'Expense Scenario 3'!D6</f>
        <v>0</v>
      </c>
      <c r="G6" s="59"/>
    </row>
    <row r="7" spans="1:7" ht="14.25">
      <c r="A7" s="199"/>
      <c r="B7" s="95" t="s">
        <v>175</v>
      </c>
      <c r="C7" s="129">
        <f>'Expense Scenario 1'!C7</f>
        <v>55000</v>
      </c>
      <c r="D7" s="129">
        <f>'Expense Scenario 1'!D7</f>
        <v>0</v>
      </c>
      <c r="E7" s="130">
        <f>'Expense Scenario 2'!D7</f>
        <v>0</v>
      </c>
      <c r="F7" s="130">
        <f>'Expense Scenario 3'!D7</f>
        <v>-55000</v>
      </c>
      <c r="G7" s="59"/>
    </row>
    <row r="8" spans="1:7" ht="16.5" customHeight="1">
      <c r="A8" s="199"/>
      <c r="B8" s="95"/>
      <c r="C8" s="129">
        <f>'Expense Scenario 1'!C8</f>
        <v>82000</v>
      </c>
      <c r="D8" s="129">
        <f>'Expense Scenario 1'!D8</f>
        <v>0</v>
      </c>
      <c r="E8" s="130">
        <f>'Expense Scenario 2'!D8</f>
        <v>-30000</v>
      </c>
      <c r="F8" s="130">
        <f>'Expense Scenario 3'!D8</f>
        <v>0</v>
      </c>
      <c r="G8" s="59"/>
    </row>
    <row r="9" spans="1:7" ht="16.5" customHeight="1">
      <c r="A9" s="199"/>
      <c r="B9" s="43"/>
      <c r="C9" s="129">
        <f>'Expense Scenario 1'!C9</f>
        <v>100000</v>
      </c>
      <c r="D9" s="129">
        <f>'Expense Scenario 1'!D9</f>
        <v>0</v>
      </c>
      <c r="E9" s="130">
        <f>'Expense Scenario 2'!D9</f>
        <v>0</v>
      </c>
      <c r="F9" s="130">
        <f>'Expense Scenario 3'!D9</f>
        <v>0</v>
      </c>
      <c r="G9" s="58"/>
    </row>
    <row r="10" spans="1:7" ht="16.5" customHeight="1" thickBot="1">
      <c r="A10" s="200"/>
      <c r="B10" s="44"/>
      <c r="C10" s="129">
        <f>'Expense Scenario 1'!C10</f>
        <v>72000</v>
      </c>
      <c r="D10" s="129">
        <f>'Expense Scenario 1'!D10</f>
        <v>0</v>
      </c>
      <c r="E10" s="130">
        <f>'Expense Scenario 2'!D10</f>
        <v>-36000</v>
      </c>
      <c r="F10" s="130">
        <f>'Expense Scenario 3'!D10</f>
        <v>0</v>
      </c>
      <c r="G10" s="60"/>
    </row>
    <row r="11" spans="1:7" ht="16.5" customHeight="1" thickTop="1" thickBot="1">
      <c r="A11" s="211" t="s">
        <v>47</v>
      </c>
      <c r="B11" s="212"/>
      <c r="C11" s="106">
        <f>SUM(C2:C10)</f>
        <v>719000</v>
      </c>
      <c r="D11" s="106">
        <f>SUM(D2:D10)</f>
        <v>-55000</v>
      </c>
      <c r="E11" s="106">
        <f>SUM(E2:E10)</f>
        <v>-244750</v>
      </c>
      <c r="F11" s="106">
        <f>SUM(F2:F10)</f>
        <v>-55000</v>
      </c>
      <c r="G11" s="23"/>
    </row>
    <row r="12" spans="1:7" ht="16.5" customHeight="1">
      <c r="A12" s="213" t="s">
        <v>87</v>
      </c>
      <c r="B12" s="45" t="s">
        <v>176</v>
      </c>
      <c r="C12" s="131">
        <f>'Expense Scenario 1'!C12</f>
        <v>56442</v>
      </c>
      <c r="D12" s="129">
        <f>'Expense Scenario 1'!D12</f>
        <v>-5232</v>
      </c>
      <c r="E12" s="130">
        <f>'Expense Scenario 2'!D12</f>
        <v>-16858</v>
      </c>
      <c r="F12" s="130">
        <f>'Expense Scenario 3'!D12</f>
        <v>-4318</v>
      </c>
      <c r="G12" s="66"/>
    </row>
    <row r="13" spans="1:7" ht="16.5" customHeight="1">
      <c r="A13" s="199"/>
      <c r="B13" s="95" t="s">
        <v>177</v>
      </c>
      <c r="C13" s="131">
        <f>'Expense Scenario 1'!C13</f>
        <v>86400</v>
      </c>
      <c r="D13" s="129">
        <f>'Expense Scenario 1'!D13</f>
        <v>-7200</v>
      </c>
      <c r="E13" s="130">
        <f>'Expense Scenario 2'!D13</f>
        <v>-19200</v>
      </c>
      <c r="F13" s="130">
        <f>'Expense Scenario 3'!D13</f>
        <v>-6800</v>
      </c>
      <c r="G13" s="91"/>
    </row>
    <row r="14" spans="1:7" ht="14.25">
      <c r="A14" s="199"/>
      <c r="B14" s="43" t="s">
        <v>178</v>
      </c>
      <c r="C14" s="131">
        <f>'Expense Scenario 1'!C14</f>
        <v>21600</v>
      </c>
      <c r="D14" s="129">
        <f>'Expense Scenario 1'!D14</f>
        <v>1800</v>
      </c>
      <c r="E14" s="130">
        <f>'Expense Scenario 2'!D14</f>
        <v>-4800</v>
      </c>
      <c r="F14" s="130">
        <f>'Expense Scenario 3'!D14</f>
        <v>-1800</v>
      </c>
      <c r="G14" s="59"/>
    </row>
    <row r="15" spans="1:7" ht="28.5">
      <c r="A15" s="199"/>
      <c r="B15" s="43" t="s">
        <v>179</v>
      </c>
      <c r="C15" s="131">
        <f>'Expense Scenario 1'!C15</f>
        <v>3600</v>
      </c>
      <c r="D15" s="129">
        <f>'Expense Scenario 1'!D15</f>
        <v>-200</v>
      </c>
      <c r="E15" s="130">
        <f>'Expense Scenario 2'!D15</f>
        <v>-600</v>
      </c>
      <c r="F15" s="130">
        <f>'Expense Scenario 3'!D15</f>
        <v>-200</v>
      </c>
      <c r="G15" s="58"/>
    </row>
    <row r="16" spans="1:7" ht="16.5" customHeight="1">
      <c r="A16" s="199"/>
      <c r="B16" s="42"/>
      <c r="C16" s="131">
        <f>'Expense Scenario 1'!C16</f>
        <v>0</v>
      </c>
      <c r="D16" s="129">
        <f>'Expense Scenario 1'!D16</f>
        <v>0</v>
      </c>
      <c r="E16" s="130">
        <f>'Expense Scenario 2'!D16</f>
        <v>0</v>
      </c>
      <c r="F16" s="130">
        <f>'Expense Scenario 3'!D16</f>
        <v>0</v>
      </c>
      <c r="G16" s="59"/>
    </row>
    <row r="17" spans="1:7" ht="16.5" customHeight="1" thickBot="1">
      <c r="A17" s="200"/>
      <c r="B17" s="44"/>
      <c r="C17" s="131">
        <f>'Expense Scenario 1'!C17</f>
        <v>0</v>
      </c>
      <c r="D17" s="129">
        <f>'Expense Scenario 1'!D17</f>
        <v>0</v>
      </c>
      <c r="E17" s="129">
        <f>'Expense Scenario 2'!D17</f>
        <v>0</v>
      </c>
      <c r="F17" s="130">
        <f>'Expense Scenario 3'!D17</f>
        <v>0</v>
      </c>
      <c r="G17" s="73"/>
    </row>
    <row r="18" spans="1:7" ht="16.5" customHeight="1" thickTop="1" thickBot="1">
      <c r="A18" s="211" t="s">
        <v>47</v>
      </c>
      <c r="B18" s="212"/>
      <c r="C18" s="106">
        <f>SUM(C12:C17)</f>
        <v>168042</v>
      </c>
      <c r="D18" s="106">
        <f>SUM(D12:D17)</f>
        <v>-10832</v>
      </c>
      <c r="E18" s="132">
        <f>SUM(E12:E17)</f>
        <v>-41458</v>
      </c>
      <c r="F18" s="132">
        <f>SUM(F12:F17)</f>
        <v>-13118</v>
      </c>
      <c r="G18" s="25"/>
    </row>
    <row r="19" spans="1:7" ht="14.25">
      <c r="A19" s="198" t="s">
        <v>93</v>
      </c>
      <c r="B19" s="43" t="s">
        <v>180</v>
      </c>
      <c r="C19" s="131">
        <f>'Expense Scenario 1'!C19</f>
        <v>84000</v>
      </c>
      <c r="D19" s="131">
        <f>'Expense Scenario 1'!D19</f>
        <v>0</v>
      </c>
      <c r="E19" s="130">
        <f>'Expense Scenario 2'!D19</f>
        <v>0</v>
      </c>
      <c r="F19" s="130">
        <f>'Expense Scenario 3'!D19</f>
        <v>0</v>
      </c>
      <c r="G19" s="70"/>
    </row>
    <row r="20" spans="1:7" ht="16.5" customHeight="1">
      <c r="A20" s="199"/>
      <c r="B20" s="43" t="s">
        <v>181</v>
      </c>
      <c r="C20" s="131">
        <f>'Expense Scenario 1'!C20</f>
        <v>33600</v>
      </c>
      <c r="D20" s="131">
        <f>'Expense Scenario 1'!D20</f>
        <v>0</v>
      </c>
      <c r="E20" s="130">
        <f>'Expense Scenario 2'!D20</f>
        <v>0</v>
      </c>
      <c r="F20" s="130">
        <f>'Expense Scenario 3'!D20</f>
        <v>0</v>
      </c>
      <c r="G20" s="71"/>
    </row>
    <row r="21" spans="1:7" ht="14.25">
      <c r="A21" s="199"/>
      <c r="B21" s="42" t="s">
        <v>182</v>
      </c>
      <c r="C21" s="131">
        <f>'Expense Scenario 1'!C21</f>
        <v>7500</v>
      </c>
      <c r="D21" s="131">
        <f>'Expense Scenario 1'!D21</f>
        <v>0</v>
      </c>
      <c r="E21" s="130">
        <f>'Expense Scenario 2'!D21</f>
        <v>0</v>
      </c>
      <c r="F21" s="130">
        <f>'Expense Scenario 3'!D21</f>
        <v>0</v>
      </c>
      <c r="G21" s="71"/>
    </row>
    <row r="22" spans="1:7" ht="16.5" customHeight="1">
      <c r="A22" s="199"/>
      <c r="B22" s="43" t="s">
        <v>183</v>
      </c>
      <c r="C22" s="131">
        <f>'Expense Scenario 1'!C22</f>
        <v>13000</v>
      </c>
      <c r="D22" s="131">
        <f>'Expense Scenario 1'!D22</f>
        <v>0</v>
      </c>
      <c r="E22" s="130">
        <f>'Expense Scenario 2'!D22</f>
        <v>0</v>
      </c>
      <c r="F22" s="130">
        <f>'Expense Scenario 3'!D22</f>
        <v>0</v>
      </c>
      <c r="G22" s="78"/>
    </row>
    <row r="23" spans="1:7" ht="16.5" customHeight="1" thickBot="1">
      <c r="A23" s="200"/>
      <c r="B23" s="44"/>
      <c r="C23" s="131">
        <f>'Expense Scenario 1'!C23</f>
        <v>0</v>
      </c>
      <c r="D23" s="131">
        <f>'Expense Scenario 1'!D23</f>
        <v>0</v>
      </c>
      <c r="E23" s="130">
        <f>'Expense Scenario 2'!D23</f>
        <v>0</v>
      </c>
      <c r="F23" s="130">
        <f>'Expense Scenario 3'!D23</f>
        <v>0</v>
      </c>
      <c r="G23" s="73"/>
    </row>
    <row r="24" spans="1:7" ht="16.5" customHeight="1" thickTop="1" thickBot="1">
      <c r="A24" s="211" t="s">
        <v>47</v>
      </c>
      <c r="B24" s="212"/>
      <c r="C24" s="106">
        <f>SUM(C19:C23)</f>
        <v>138100</v>
      </c>
      <c r="D24" s="106">
        <f>SUM(D19:D23)</f>
        <v>0</v>
      </c>
      <c r="E24" s="132">
        <f>SUM(E19:E23)</f>
        <v>0</v>
      </c>
      <c r="F24" s="132">
        <f>SUM(F19:F23)</f>
        <v>0</v>
      </c>
      <c r="G24" s="25"/>
    </row>
    <row r="25" spans="1:7" ht="16.5" customHeight="1">
      <c r="A25" s="198" t="s">
        <v>98</v>
      </c>
      <c r="B25" s="45" t="s">
        <v>184</v>
      </c>
      <c r="C25" s="131">
        <f>'Expense Scenario 1'!C25</f>
        <v>1000</v>
      </c>
      <c r="D25" s="129">
        <f>'Expense Scenario 1'!D25</f>
        <v>0</v>
      </c>
      <c r="E25" s="130">
        <f>'Expense Scenario 2'!D25</f>
        <v>0</v>
      </c>
      <c r="F25" s="130">
        <f>'Expense Scenario 3'!D25</f>
        <v>-1000</v>
      </c>
      <c r="G25" s="76"/>
    </row>
    <row r="26" spans="1:7" ht="16.5" customHeight="1">
      <c r="A26" s="199"/>
      <c r="B26" s="43" t="s">
        <v>185</v>
      </c>
      <c r="C26" s="131">
        <f>'Expense Scenario 1'!C26</f>
        <v>1000</v>
      </c>
      <c r="D26" s="129">
        <f>'Expense Scenario 1'!D26</f>
        <v>0</v>
      </c>
      <c r="E26" s="130">
        <f>'Expense Scenario 2'!D26</f>
        <v>0</v>
      </c>
      <c r="F26" s="130">
        <f>'Expense Scenario 3'!D26</f>
        <v>-1000</v>
      </c>
      <c r="G26" s="77"/>
    </row>
    <row r="27" spans="1:7" ht="16.5" customHeight="1">
      <c r="A27" s="199"/>
      <c r="B27" s="43" t="s">
        <v>186</v>
      </c>
      <c r="C27" s="131">
        <f>'Expense Scenario 1'!C27</f>
        <v>700</v>
      </c>
      <c r="D27" s="129">
        <f>'Expense Scenario 1'!D27</f>
        <v>0</v>
      </c>
      <c r="E27" s="130">
        <f>'Expense Scenario 2'!D27</f>
        <v>0</v>
      </c>
      <c r="F27" s="130">
        <f>'Expense Scenario 3'!D27</f>
        <v>0</v>
      </c>
      <c r="G27" s="71"/>
    </row>
    <row r="28" spans="1:7" ht="16.5" customHeight="1">
      <c r="A28" s="199"/>
      <c r="B28" s="42" t="s">
        <v>187</v>
      </c>
      <c r="C28" s="131">
        <f>'Expense Scenario 1'!C28</f>
        <v>12000</v>
      </c>
      <c r="D28" s="129">
        <f>'Expense Scenario 1'!D28</f>
        <v>0</v>
      </c>
      <c r="E28" s="130">
        <f>'Expense Scenario 2'!D28</f>
        <v>-6000</v>
      </c>
      <c r="F28" s="130">
        <f>'Expense Scenario 3'!D28</f>
        <v>-6000</v>
      </c>
      <c r="G28" s="78"/>
    </row>
    <row r="29" spans="1:7" ht="16.5" customHeight="1">
      <c r="A29" s="199"/>
      <c r="B29" s="42" t="s">
        <v>188</v>
      </c>
      <c r="C29" s="131">
        <f>'Expense Scenario 1'!C29</f>
        <v>3000</v>
      </c>
      <c r="D29" s="129">
        <f>'Expense Scenario 1'!D29</f>
        <v>0</v>
      </c>
      <c r="E29" s="130">
        <f>'Expense Scenario 2'!D29</f>
        <v>-1500</v>
      </c>
      <c r="F29" s="130">
        <f>'Expense Scenario 3'!D29</f>
        <v>-3000</v>
      </c>
      <c r="G29" s="78"/>
    </row>
    <row r="30" spans="1:7" ht="16.5" customHeight="1" thickBot="1">
      <c r="A30" s="200"/>
      <c r="B30" s="44"/>
      <c r="C30" s="131">
        <f>'Expense Scenario 1'!C30</f>
        <v>3000</v>
      </c>
      <c r="D30" s="129">
        <f>'Expense Scenario 1'!D30</f>
        <v>0</v>
      </c>
      <c r="E30" s="130">
        <f>'Expense Scenario 2'!D30</f>
        <v>1500</v>
      </c>
      <c r="F30" s="130">
        <f>'Expense Scenario 3'!D30</f>
        <v>-3000</v>
      </c>
      <c r="G30" s="73"/>
    </row>
    <row r="31" spans="1:7" ht="16.5" customHeight="1" thickTop="1" thickBot="1">
      <c r="A31" s="211" t="s">
        <v>47</v>
      </c>
      <c r="B31" s="212"/>
      <c r="C31" s="106">
        <f>SUM(C25:C30)</f>
        <v>20700</v>
      </c>
      <c r="D31" s="106">
        <f>SUM(D25:D30)</f>
        <v>0</v>
      </c>
      <c r="E31" s="106">
        <f>SUM(E25:E30)</f>
        <v>-6000</v>
      </c>
      <c r="F31" s="132">
        <f>SUM(F25:F30)</f>
        <v>-14000</v>
      </c>
      <c r="G31" s="23"/>
    </row>
    <row r="32" spans="1:7" ht="28.5" customHeight="1">
      <c r="A32" s="198" t="s">
        <v>105</v>
      </c>
      <c r="B32" s="45" t="s">
        <v>189</v>
      </c>
      <c r="C32" s="131">
        <f>'Expense Scenario 1'!C32</f>
        <v>7500</v>
      </c>
      <c r="D32" s="129">
        <f>'Expense Scenario 1'!D32</f>
        <v>0</v>
      </c>
      <c r="E32" s="130">
        <f>'Expense Scenario 2'!D32</f>
        <v>-3500</v>
      </c>
      <c r="F32" s="130">
        <f>'Expense Scenario 3'!D32</f>
        <v>-7500</v>
      </c>
      <c r="G32" s="70"/>
    </row>
    <row r="33" spans="1:7" ht="16.5" customHeight="1">
      <c r="A33" s="199"/>
      <c r="B33" s="43" t="s">
        <v>190</v>
      </c>
      <c r="C33" s="131">
        <f>'Expense Scenario 1'!C33</f>
        <v>10000</v>
      </c>
      <c r="D33" s="129">
        <f>'Expense Scenario 1'!D33</f>
        <v>0</v>
      </c>
      <c r="E33" s="130">
        <f>'Expense Scenario 2'!D33</f>
        <v>-2000</v>
      </c>
      <c r="F33" s="130">
        <f>'Expense Scenario 3'!D33</f>
        <v>0</v>
      </c>
      <c r="G33" s="71"/>
    </row>
    <row r="34" spans="1:7" ht="16.5" customHeight="1">
      <c r="A34" s="199"/>
      <c r="B34" s="43" t="s">
        <v>191</v>
      </c>
      <c r="C34" s="131">
        <f>'Expense Scenario 1'!C34</f>
        <v>1200</v>
      </c>
      <c r="D34" s="129">
        <f>'Expense Scenario 1'!D34</f>
        <v>0</v>
      </c>
      <c r="E34" s="130">
        <f>'Expense Scenario 2'!D34</f>
        <v>0</v>
      </c>
      <c r="F34" s="130">
        <f>'Expense Scenario 3'!D34</f>
        <v>0</v>
      </c>
      <c r="G34" s="71"/>
    </row>
    <row r="35" spans="1:7" ht="16.5" customHeight="1">
      <c r="A35" s="199"/>
      <c r="B35" s="43" t="s">
        <v>192</v>
      </c>
      <c r="C35" s="131">
        <f>'Expense Scenario 1'!C35</f>
        <v>0</v>
      </c>
      <c r="D35" s="129">
        <f>'Expense Scenario 1'!D35</f>
        <v>0</v>
      </c>
      <c r="E35" s="130">
        <f>'Expense Scenario 2'!D35</f>
        <v>0</v>
      </c>
      <c r="F35" s="130">
        <f>'Expense Scenario 3'!D35</f>
        <v>0</v>
      </c>
      <c r="G35" s="71"/>
    </row>
    <row r="36" spans="1:7" ht="16.5" customHeight="1">
      <c r="A36" s="199"/>
      <c r="B36" s="43"/>
      <c r="C36" s="131">
        <f>'Expense Scenario 1'!C36</f>
        <v>0</v>
      </c>
      <c r="D36" s="129">
        <f>'Expense Scenario 1'!D36</f>
        <v>0</v>
      </c>
      <c r="E36" s="130">
        <f>'Expense Scenario 2'!D36</f>
        <v>0</v>
      </c>
      <c r="F36" s="130">
        <f>'Expense Scenario 3'!D36</f>
        <v>0</v>
      </c>
      <c r="G36" s="72"/>
    </row>
    <row r="37" spans="1:7" ht="16.5" customHeight="1" thickBot="1">
      <c r="A37" s="200"/>
      <c r="B37" s="44"/>
      <c r="C37" s="131">
        <f>'Expense Scenario 1'!C37</f>
        <v>0</v>
      </c>
      <c r="D37" s="129">
        <f>'Expense Scenario 1'!D37</f>
        <v>0</v>
      </c>
      <c r="E37" s="130">
        <f>'Expense Scenario 2'!D37</f>
        <v>0</v>
      </c>
      <c r="F37" s="130">
        <f>'Expense Scenario 3'!D37</f>
        <v>0</v>
      </c>
      <c r="G37" s="73"/>
    </row>
    <row r="38" spans="1:7" ht="16.5" customHeight="1" thickTop="1" thickBot="1">
      <c r="A38" s="211" t="s">
        <v>47</v>
      </c>
      <c r="B38" s="212"/>
      <c r="C38" s="106">
        <f>SUM(C32:C37)</f>
        <v>18700</v>
      </c>
      <c r="D38" s="106">
        <f>SUM(D32:D37)</f>
        <v>0</v>
      </c>
      <c r="E38" s="133">
        <f>SUM(E32:E37)</f>
        <v>-5500</v>
      </c>
      <c r="F38" s="133">
        <f>SUM(F32:F37)</f>
        <v>-7500</v>
      </c>
      <c r="G38" s="25"/>
    </row>
    <row r="39" spans="1:7" ht="16.5" customHeight="1">
      <c r="A39" s="198" t="s">
        <v>109</v>
      </c>
      <c r="B39" s="45" t="s">
        <v>193</v>
      </c>
      <c r="C39" s="131">
        <f>'Expense Scenario 1'!C39</f>
        <v>25000</v>
      </c>
      <c r="D39" s="129">
        <f>'Expense Scenario 1'!D39</f>
        <v>20000</v>
      </c>
      <c r="E39" s="130">
        <f>'Expense Scenario 2'!D39</f>
        <v>0</v>
      </c>
      <c r="F39" s="130">
        <f>'Expense Scenario 3'!D39</f>
        <v>0</v>
      </c>
      <c r="G39" s="70"/>
    </row>
    <row r="40" spans="1:7" ht="16.5" customHeight="1">
      <c r="A40" s="199"/>
      <c r="B40" s="43" t="s">
        <v>194</v>
      </c>
      <c r="C40" s="131">
        <f>'Expense Scenario 1'!C40</f>
        <v>70000</v>
      </c>
      <c r="D40" s="129">
        <f>'Expense Scenario 1'!D40</f>
        <v>0</v>
      </c>
      <c r="E40" s="130">
        <f>'Expense Scenario 2'!D40</f>
        <v>-15000</v>
      </c>
      <c r="F40" s="130">
        <f>'Expense Scenario 3'!D40</f>
        <v>-10000</v>
      </c>
      <c r="G40" s="71"/>
    </row>
    <row r="41" spans="1:7" ht="16.5" customHeight="1">
      <c r="A41" s="199"/>
      <c r="B41" s="43" t="s">
        <v>195</v>
      </c>
      <c r="C41" s="131">
        <f>'Expense Scenario 1'!C41</f>
        <v>0</v>
      </c>
      <c r="D41" s="129">
        <f>'Expense Scenario 1'!D41</f>
        <v>0</v>
      </c>
      <c r="E41" s="130">
        <f>'Expense Scenario 2'!D41</f>
        <v>0</v>
      </c>
      <c r="F41" s="130">
        <f>'Expense Scenario 3'!D41</f>
        <v>0</v>
      </c>
      <c r="G41" s="71"/>
    </row>
    <row r="42" spans="1:7" ht="16.5" customHeight="1">
      <c r="A42" s="199"/>
      <c r="B42" s="43" t="s">
        <v>196</v>
      </c>
      <c r="C42" s="131">
        <f>'Expense Scenario 1'!C42</f>
        <v>0</v>
      </c>
      <c r="D42" s="129">
        <f>'Expense Scenario 1'!D42</f>
        <v>0</v>
      </c>
      <c r="E42" s="130">
        <f>'Expense Scenario 2'!D42</f>
        <v>0</v>
      </c>
      <c r="F42" s="130">
        <f>'Expense Scenario 3'!D42</f>
        <v>0</v>
      </c>
      <c r="G42" s="71"/>
    </row>
    <row r="43" spans="1:7" ht="16.5" customHeight="1">
      <c r="A43" s="199"/>
      <c r="B43" s="42" t="s">
        <v>197</v>
      </c>
      <c r="C43" s="131">
        <f>'Expense Scenario 1'!C43</f>
        <v>0</v>
      </c>
      <c r="D43" s="129">
        <f>'Expense Scenario 1'!D43</f>
        <v>0</v>
      </c>
      <c r="E43" s="130">
        <f>'Expense Scenario 2'!D43</f>
        <v>0</v>
      </c>
      <c r="F43" s="130">
        <f>'Expense Scenario 3'!D43</f>
        <v>0</v>
      </c>
      <c r="G43" s="78"/>
    </row>
    <row r="44" spans="1:7" ht="16.5" customHeight="1">
      <c r="A44" s="199"/>
      <c r="B44" s="42"/>
      <c r="C44" s="131">
        <f>'Expense Scenario 1'!C44</f>
        <v>0</v>
      </c>
      <c r="D44" s="129">
        <f>'Expense Scenario 1'!D44</f>
        <v>0</v>
      </c>
      <c r="E44" s="130">
        <f>'Expense Scenario 2'!D44</f>
        <v>0</v>
      </c>
      <c r="F44" s="130">
        <f>'Expense Scenario 3'!D44</f>
        <v>0</v>
      </c>
      <c r="G44" s="78"/>
    </row>
    <row r="45" spans="1:7" ht="16.5" customHeight="1" thickBot="1">
      <c r="A45" s="200"/>
      <c r="B45" s="44"/>
      <c r="C45" s="131">
        <f>'Expense Scenario 1'!C45</f>
        <v>0</v>
      </c>
      <c r="D45" s="129">
        <f>'Expense Scenario 1'!D45</f>
        <v>0</v>
      </c>
      <c r="E45" s="130">
        <f>'Expense Scenario 2'!D45</f>
        <v>0</v>
      </c>
      <c r="F45" s="130">
        <f>'Expense Scenario 3'!D45</f>
        <v>0</v>
      </c>
      <c r="G45" s="73"/>
    </row>
    <row r="46" spans="1:7" ht="16.5" customHeight="1" thickTop="1" thickBot="1">
      <c r="A46" s="20" t="s">
        <v>198</v>
      </c>
      <c r="B46" s="21"/>
      <c r="C46" s="79">
        <f>SUM(C39:C45)</f>
        <v>95000</v>
      </c>
      <c r="D46" s="79">
        <f>SUM(D39:D45)</f>
        <v>20000</v>
      </c>
      <c r="E46" s="79">
        <f>SUM(E39:E45)</f>
        <v>-15000</v>
      </c>
      <c r="F46" s="79">
        <f>SUM(F39:F45)</f>
        <v>-10000</v>
      </c>
      <c r="G46" s="25"/>
    </row>
    <row r="47" spans="1:7" ht="16.5" customHeight="1" thickTop="1" thickBot="1">
      <c r="A47" s="28" t="s">
        <v>113</v>
      </c>
      <c r="B47" s="29"/>
      <c r="C47" s="30"/>
      <c r="D47" s="80">
        <f>SUM(D11,D18,D24,D31,D38,D46)</f>
        <v>-45832</v>
      </c>
      <c r="E47" s="80">
        <f>SUM(E11,E18,E24,E31,E38,E46)</f>
        <v>-312708</v>
      </c>
      <c r="F47" s="80">
        <f>SUM(F11,F18,F24,F31,F38,F46)</f>
        <v>-99618</v>
      </c>
      <c r="G47" s="32"/>
    </row>
    <row r="48" spans="1:7" ht="16.5" customHeight="1" thickTop="1" thickBot="1">
      <c r="A48" s="28" t="s">
        <v>114</v>
      </c>
      <c r="B48" s="29"/>
      <c r="C48" s="144">
        <f>SUM(C11,C18,C24,C31,C38,C46)</f>
        <v>1159542</v>
      </c>
      <c r="D48" s="134">
        <f>C48+D47</f>
        <v>1113710</v>
      </c>
      <c r="E48" s="135">
        <f>C48+E47</f>
        <v>846834</v>
      </c>
      <c r="F48" s="136">
        <f>C48+F47</f>
        <v>1059924</v>
      </c>
      <c r="G48" s="34"/>
    </row>
    <row r="49" spans="1:7" ht="16.5" customHeight="1" thickBot="1">
      <c r="A49" s="35"/>
      <c r="B49" s="36"/>
      <c r="C49" s="37"/>
      <c r="D49" s="38"/>
      <c r="E49" s="38"/>
      <c r="F49" s="38"/>
      <c r="G49" s="39"/>
    </row>
    <row r="50" spans="1:7" ht="17.100000000000001" customHeight="1" thickTop="1" thickBot="1">
      <c r="A50" s="92" t="s">
        <v>115</v>
      </c>
      <c r="B50" s="93"/>
      <c r="C50" s="25"/>
      <c r="D50" s="107">
        <f>(+D47/C48)</f>
        <v>-3.9525950763318621E-2</v>
      </c>
      <c r="E50" s="107">
        <f>(+E47/C48)</f>
        <v>-0.26968234009634839</v>
      </c>
      <c r="F50" s="107">
        <f>(+F47/C48)</f>
        <v>-8.5911506439611499E-2</v>
      </c>
      <c r="G50" s="40"/>
    </row>
    <row r="51" spans="1:7" ht="15.75" customHeight="1">
      <c r="A51" s="4"/>
      <c r="B51" s="4"/>
      <c r="C51" s="4"/>
      <c r="D51" s="4"/>
      <c r="E51" s="4"/>
      <c r="F51" s="4"/>
      <c r="G51" s="4"/>
    </row>
    <row r="52" spans="1:7" ht="15">
      <c r="A52" s="46" t="s">
        <v>17</v>
      </c>
    </row>
    <row r="53" spans="1:7" ht="15">
      <c r="A53" s="47" t="s">
        <v>67</v>
      </c>
      <c r="B53" s="48" t="s">
        <v>116</v>
      </c>
    </row>
    <row r="54" spans="1:7" ht="15">
      <c r="A54" s="49" t="s">
        <v>69</v>
      </c>
      <c r="B54" s="48" t="s">
        <v>70</v>
      </c>
    </row>
    <row r="55" spans="1:7" ht="15">
      <c r="A55" s="50" t="s">
        <v>71</v>
      </c>
      <c r="B55" s="48" t="s">
        <v>72</v>
      </c>
    </row>
  </sheetData>
  <mergeCells count="11">
    <mergeCell ref="A2:A10"/>
    <mergeCell ref="A12:A17"/>
    <mergeCell ref="A19:A23"/>
    <mergeCell ref="A18:B18"/>
    <mergeCell ref="A11:B11"/>
    <mergeCell ref="A24:B24"/>
    <mergeCell ref="A31:B31"/>
    <mergeCell ref="A38:B38"/>
    <mergeCell ref="A39:A45"/>
    <mergeCell ref="A32:A37"/>
    <mergeCell ref="A25:A30"/>
  </mergeCells>
  <phoneticPr fontId="3" type="noConversion"/>
  <pageMargins left="0.5" right="0" top="1.17" bottom="0.33" header="0.6" footer="0.17"/>
  <pageSetup scale="74" fitToHeight="0" orientation="portrait" horizontalDpi="4294967293" r:id="rId1"/>
  <headerFooter alignWithMargins="0">
    <oddHeader>&amp;C&amp;"Tahoma,Bold"&amp;12Scenario Planning &amp;A</oddHeader>
    <oddFooter>&amp;CTemplate created by Propel Nonprofits. Released under Creative Commons license to encourage adaption; no rights asserted. 
www propelnonprofits.org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85A58-11E7-4607-A908-102A286EE7DD}">
  <sheetPr>
    <tabColor theme="9"/>
  </sheetPr>
  <dimension ref="A1:E36"/>
  <sheetViews>
    <sheetView zoomScaleNormal="100" workbookViewId="0">
      <pane ySplit="1" topLeftCell="A2" activePane="bottomLeft" state="frozen"/>
      <selection pane="bottomLeft" activeCell="G26" sqref="G26"/>
      <selection activeCell="I54" sqref="I54"/>
    </sheetView>
  </sheetViews>
  <sheetFormatPr defaultRowHeight="12.75"/>
  <cols>
    <col min="1" max="1" width="11" customWidth="1"/>
    <col min="2" max="2" width="40.42578125" style="3" customWidth="1"/>
    <col min="3" max="3" width="20.42578125" customWidth="1"/>
    <col min="4" max="4" width="21" customWidth="1"/>
    <col min="5" max="5" width="21.85546875" customWidth="1"/>
  </cols>
  <sheetData>
    <row r="1" spans="1:5" ht="36" customHeight="1" thickBot="1">
      <c r="A1" s="230" t="s">
        <v>117</v>
      </c>
      <c r="B1" s="156" t="s">
        <v>118</v>
      </c>
      <c r="C1" s="167" t="s">
        <v>119</v>
      </c>
      <c r="D1" s="167" t="s">
        <v>143</v>
      </c>
      <c r="E1" s="167" t="s">
        <v>199</v>
      </c>
    </row>
    <row r="2" spans="1:5" ht="12.95" customHeight="1">
      <c r="A2" s="231"/>
      <c r="B2" s="178"/>
      <c r="C2" s="168"/>
      <c r="D2" s="168"/>
      <c r="E2" s="169"/>
    </row>
    <row r="3" spans="1:5" ht="17.100000000000001" customHeight="1">
      <c r="A3" s="231"/>
      <c r="B3" s="179" t="s">
        <v>120</v>
      </c>
      <c r="C3" s="113">
        <f>('Impact Scenario 1'!C3)</f>
        <v>-4.5943071866304634E-2</v>
      </c>
      <c r="D3" s="113">
        <f>('Impact Scenario 2'!C3)</f>
        <v>-0.29813504039274696</v>
      </c>
      <c r="E3" s="170">
        <f>('Impact Scenario 3'!C3)</f>
        <v>-0.11747942533856771</v>
      </c>
    </row>
    <row r="4" spans="1:5" ht="17.100000000000001" customHeight="1">
      <c r="A4" s="231"/>
      <c r="B4" s="179"/>
      <c r="C4" s="109"/>
      <c r="D4" s="109"/>
      <c r="E4" s="171"/>
    </row>
    <row r="5" spans="1:5" ht="17.100000000000001" customHeight="1">
      <c r="A5" s="231"/>
      <c r="B5" s="180" t="s">
        <v>121</v>
      </c>
      <c r="C5" s="165">
        <f>('Impact Scenario 1'!C5)</f>
        <v>1134917.5</v>
      </c>
      <c r="D5" s="165">
        <f>('Impact Scenario 2'!C5)</f>
        <v>834917.5</v>
      </c>
      <c r="E5" s="172">
        <f>('Impact Scenario 3'!C5)</f>
        <v>1049820</v>
      </c>
    </row>
    <row r="6" spans="1:5" ht="17.100000000000001" customHeight="1" thickBot="1">
      <c r="A6" s="231"/>
      <c r="B6" s="181"/>
      <c r="C6" s="110"/>
      <c r="D6" s="110"/>
      <c r="E6" s="173"/>
    </row>
    <row r="7" spans="1:5" ht="17.100000000000001" customHeight="1">
      <c r="A7" s="231"/>
      <c r="B7" s="182"/>
      <c r="C7" s="115"/>
      <c r="D7" s="115"/>
      <c r="E7" s="174"/>
    </row>
    <row r="8" spans="1:5" ht="17.100000000000001" customHeight="1">
      <c r="A8" s="231"/>
      <c r="B8" s="183" t="s">
        <v>122</v>
      </c>
      <c r="C8" s="165">
        <f>('Impact Scenario 1'!C8)</f>
        <v>45832</v>
      </c>
      <c r="D8" s="165">
        <f>('Impact Scenario 2'!C8)</f>
        <v>312708</v>
      </c>
      <c r="E8" s="172">
        <f>('Impact Scenario 3'!C8)</f>
        <v>99618</v>
      </c>
    </row>
    <row r="9" spans="1:5" ht="17.100000000000001" customHeight="1">
      <c r="A9" s="231"/>
      <c r="B9" s="184"/>
      <c r="C9" s="110"/>
      <c r="D9" s="110"/>
      <c r="E9" s="173"/>
    </row>
    <row r="10" spans="1:5" ht="17.100000000000001" customHeight="1" thickBot="1">
      <c r="A10" s="231"/>
      <c r="B10" s="185" t="s">
        <v>123</v>
      </c>
      <c r="C10" s="165">
        <f>('Impact Scenario 1'!C10)</f>
        <v>1113710</v>
      </c>
      <c r="D10" s="165">
        <f>('Impact Scenario 2'!C10)</f>
        <v>846834</v>
      </c>
      <c r="E10" s="172">
        <f>('Impact Scenario 3'!C10)</f>
        <v>1059924</v>
      </c>
    </row>
    <row r="11" spans="1:5" ht="17.100000000000001" customHeight="1">
      <c r="A11" s="231"/>
      <c r="B11" s="187"/>
      <c r="C11" s="111"/>
      <c r="D11" s="111"/>
      <c r="E11" s="175"/>
    </row>
    <row r="12" spans="1:5" ht="17.100000000000001" customHeight="1">
      <c r="A12" s="231"/>
      <c r="B12" s="188" t="s">
        <v>125</v>
      </c>
      <c r="C12" s="186">
        <f>('Impact Scenario 1'!C12)</f>
        <v>21207.5</v>
      </c>
      <c r="D12" s="165">
        <f>('Impact Scenario 2'!C12)</f>
        <v>-11916.5</v>
      </c>
      <c r="E12" s="172">
        <f>('Impact Scenario 3'!C12)</f>
        <v>-10104</v>
      </c>
    </row>
    <row r="13" spans="1:5" ht="17.100000000000001" customHeight="1" thickBot="1">
      <c r="A13" s="231"/>
      <c r="B13" s="189"/>
      <c r="C13" s="118"/>
      <c r="D13" s="118"/>
      <c r="E13" s="176"/>
    </row>
    <row r="14" spans="1:5" ht="17.100000000000001" customHeight="1">
      <c r="A14" s="232"/>
      <c r="B14" s="112"/>
      <c r="C14" s="111"/>
      <c r="D14" s="111"/>
      <c r="E14" s="177"/>
    </row>
    <row r="15" spans="1:5" ht="18" customHeight="1">
      <c r="A15" s="217" t="s">
        <v>126</v>
      </c>
      <c r="B15" s="236" t="s">
        <v>127</v>
      </c>
      <c r="C15" s="233" t="str">
        <f>+('Impact Scenario 1'!C15)</f>
        <v>Reducation in services for Program A with loss of funding and program assistant.  Not sustainable for more than 2 years.</v>
      </c>
      <c r="D15" s="233" t="str">
        <f>+('Impact Scenario 2'!C15)</f>
        <v xml:space="preserve">Reduction in one program.  Staff released.  Executive Director and other senior leaders take reduction in pay and move to 75% or 50% since work is less.    </v>
      </c>
      <c r="E15" s="233" t="str">
        <f>+('Impact Scenario 3'!C15)</f>
        <v xml:space="preserve">Need to focus on revenue generation, keeping revenue producing staff employed.  Program staff will have to take on more work unless the organization reduces numbers served which impacts their other funding. </v>
      </c>
    </row>
    <row r="16" spans="1:5" ht="18" customHeight="1">
      <c r="A16" s="218"/>
      <c r="B16" s="234"/>
      <c r="C16" s="228"/>
      <c r="D16" s="228"/>
      <c r="E16" s="228"/>
    </row>
    <row r="17" spans="1:5" ht="18" customHeight="1">
      <c r="A17" s="218"/>
      <c r="B17" s="234"/>
      <c r="C17" s="228"/>
      <c r="D17" s="228"/>
      <c r="E17" s="228"/>
    </row>
    <row r="18" spans="1:5" ht="18" customHeight="1">
      <c r="A18" s="218"/>
      <c r="B18" s="234"/>
      <c r="C18" s="228"/>
      <c r="D18" s="228"/>
      <c r="E18" s="228"/>
    </row>
    <row r="19" spans="1:5" ht="18" customHeight="1">
      <c r="A19" s="218"/>
      <c r="B19" s="234"/>
      <c r="C19" s="228"/>
      <c r="D19" s="228"/>
      <c r="E19" s="228"/>
    </row>
    <row r="20" spans="1:5" ht="18" customHeight="1">
      <c r="A20" s="218"/>
      <c r="B20" s="234"/>
      <c r="C20" s="228"/>
      <c r="D20" s="228"/>
      <c r="E20" s="228"/>
    </row>
    <row r="21" spans="1:5" ht="18" customHeight="1">
      <c r="A21" s="218"/>
      <c r="B21" s="234"/>
      <c r="C21" s="228"/>
      <c r="D21" s="228"/>
      <c r="E21" s="228"/>
    </row>
    <row r="22" spans="1:5" ht="18" customHeight="1">
      <c r="A22" s="218"/>
      <c r="B22" s="234"/>
      <c r="C22" s="228"/>
      <c r="D22" s="228"/>
      <c r="E22" s="228"/>
    </row>
    <row r="23" spans="1:5" ht="54.75" customHeight="1">
      <c r="A23" s="218"/>
      <c r="B23" s="235"/>
      <c r="C23" s="229"/>
      <c r="D23" s="229"/>
      <c r="E23" s="229"/>
    </row>
    <row r="24" spans="1:5" ht="18" customHeight="1">
      <c r="A24" s="218"/>
      <c r="B24" s="234" t="s">
        <v>129</v>
      </c>
      <c r="C24" s="228" t="str">
        <f>+('Impact Scenario 1'!C24)</f>
        <v xml:space="preserve">Reduction in staffing to impact moral.  Remaining staff members will need to adjust their working capacity.  Increase in grant contract to hopefully offset the loss in the next 12 moths </v>
      </c>
      <c r="D24" s="228" t="str">
        <f>+('Impact Scenario 2'!C24)</f>
        <v xml:space="preserve">Reduction in program impacts capacity of remaining staff.  Will likely lose staff more frequently, especially the Executive Director.  Will need to use the reserve fund to cover the deficit.  Likely more cuts next year. </v>
      </c>
      <c r="E24" s="228" t="str">
        <f>+('Impact Scenario 3'!C24)</f>
        <v xml:space="preserve">Moral low due to reduction in the fringe benefits of the organization that makes work better.  Will have to use some of the reserve to overcome the defict.  Will likely have to reduce more staff next year. </v>
      </c>
    </row>
    <row r="25" spans="1:5" ht="18" customHeight="1">
      <c r="A25" s="218"/>
      <c r="B25" s="234"/>
      <c r="C25" s="228"/>
      <c r="D25" s="228"/>
      <c r="E25" s="228"/>
    </row>
    <row r="26" spans="1:5" ht="18" customHeight="1">
      <c r="A26" s="218"/>
      <c r="B26" s="234"/>
      <c r="C26" s="228"/>
      <c r="D26" s="228"/>
      <c r="E26" s="228"/>
    </row>
    <row r="27" spans="1:5" ht="18" customHeight="1">
      <c r="A27" s="218"/>
      <c r="B27" s="234"/>
      <c r="C27" s="228"/>
      <c r="D27" s="228"/>
      <c r="E27" s="228"/>
    </row>
    <row r="28" spans="1:5" ht="18" customHeight="1">
      <c r="A28" s="218"/>
      <c r="B28" s="234"/>
      <c r="C28" s="228"/>
      <c r="D28" s="228"/>
      <c r="E28" s="228"/>
    </row>
    <row r="29" spans="1:5" ht="18" customHeight="1">
      <c r="A29" s="218"/>
      <c r="B29" s="234"/>
      <c r="C29" s="228"/>
      <c r="D29" s="228"/>
      <c r="E29" s="228"/>
    </row>
    <row r="30" spans="1:5" ht="18" customHeight="1">
      <c r="A30" s="218"/>
      <c r="B30" s="234"/>
      <c r="C30" s="228"/>
      <c r="D30" s="228"/>
      <c r="E30" s="228"/>
    </row>
    <row r="31" spans="1:5" ht="18" customHeight="1">
      <c r="A31" s="218"/>
      <c r="B31" s="234"/>
      <c r="C31" s="228"/>
      <c r="D31" s="228"/>
      <c r="E31" s="228"/>
    </row>
    <row r="32" spans="1:5" ht="39" customHeight="1" thickBot="1">
      <c r="A32" s="219"/>
      <c r="B32" s="235"/>
      <c r="C32" s="229"/>
      <c r="D32" s="229"/>
      <c r="E32" s="229"/>
    </row>
    <row r="34" spans="1:2" ht="15">
      <c r="A34" s="46" t="s">
        <v>17</v>
      </c>
    </row>
    <row r="35" spans="1:2" ht="15">
      <c r="A35" s="49" t="s">
        <v>69</v>
      </c>
      <c r="B35" s="48" t="s">
        <v>70</v>
      </c>
    </row>
    <row r="36" spans="1:2" ht="15">
      <c r="A36" s="50" t="s">
        <v>71</v>
      </c>
      <c r="B36" s="48" t="s">
        <v>72</v>
      </c>
    </row>
  </sheetData>
  <mergeCells count="10">
    <mergeCell ref="A1:A14"/>
    <mergeCell ref="E24:E32"/>
    <mergeCell ref="C15:C23"/>
    <mergeCell ref="D15:D23"/>
    <mergeCell ref="E15:E23"/>
    <mergeCell ref="B24:B32"/>
    <mergeCell ref="B15:B23"/>
    <mergeCell ref="A15:A32"/>
    <mergeCell ref="C24:C32"/>
    <mergeCell ref="D24:D32"/>
  </mergeCells>
  <phoneticPr fontId="3" type="noConversion"/>
  <printOptions horizontalCentered="1"/>
  <pageMargins left="0.25" right="0.25" top="0.75" bottom="0.75" header="0.3" footer="0.3"/>
  <pageSetup scale="90" orientation="portrait" horizontalDpi="4294967293" verticalDpi="300" r:id="rId1"/>
  <headerFooter alignWithMargins="0">
    <oddHeader>&amp;C&amp;"Arial,Bold"&amp;12 &amp;A
&amp;R&amp;D</oddHeader>
    <oddFooter xml:space="preserve">&amp;CTemplate created by Propel Nonprofits. Released under Creative Commons license to encourage adaption; no rights asserted. 
www propelnonprofits.org&amp;R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5515C-A79A-4878-AD07-B0CB132C5301}">
  <sheetPr>
    <tabColor theme="5"/>
  </sheetPr>
  <dimension ref="A1:K57"/>
  <sheetViews>
    <sheetView tabSelected="1" zoomScaleNormal="100" workbookViewId="0">
      <pane xSplit="1" ySplit="4" topLeftCell="B5" activePane="bottomRight" state="frozen"/>
      <selection pane="bottomRight" activeCell="N10" sqref="N10"/>
      <selection pane="bottomLeft" activeCell="I54" sqref="I54"/>
      <selection pane="topRight" activeCell="I54" sqref="I54"/>
    </sheetView>
  </sheetViews>
  <sheetFormatPr defaultRowHeight="12.75"/>
  <cols>
    <col min="1" max="1" width="14.5703125" style="1" customWidth="1"/>
    <col min="2" max="2" width="25.5703125" customWidth="1"/>
    <col min="3" max="5" width="13.5703125" customWidth="1"/>
    <col min="6" max="6" width="15.85546875" customWidth="1"/>
    <col min="7" max="7" width="34.5703125" customWidth="1"/>
  </cols>
  <sheetData>
    <row r="1" spans="1:7" ht="14.25">
      <c r="A1" s="195" t="s">
        <v>34</v>
      </c>
      <c r="B1" s="195"/>
      <c r="C1" s="195"/>
      <c r="D1" s="195"/>
      <c r="E1" s="195"/>
      <c r="F1" s="195"/>
      <c r="G1" s="195"/>
    </row>
    <row r="2" spans="1:7" ht="14.25">
      <c r="A2" s="196" t="s">
        <v>35</v>
      </c>
      <c r="B2" s="197"/>
      <c r="C2" s="197"/>
      <c r="D2" s="197"/>
      <c r="E2" s="197"/>
      <c r="F2" s="197"/>
      <c r="G2" s="197"/>
    </row>
    <row r="3" spans="1:7" ht="13.5" thickBot="1"/>
    <row r="4" spans="1:7" s="2" customFormat="1" ht="51" customHeight="1">
      <c r="A4" s="41" t="s">
        <v>36</v>
      </c>
      <c r="B4" s="41" t="s">
        <v>37</v>
      </c>
      <c r="C4" s="41" t="s">
        <v>38</v>
      </c>
      <c r="D4" s="41" t="s">
        <v>39</v>
      </c>
      <c r="E4" s="41" t="s">
        <v>40</v>
      </c>
      <c r="F4" s="41" t="s">
        <v>41</v>
      </c>
      <c r="G4" s="41" t="s">
        <v>42</v>
      </c>
    </row>
    <row r="5" spans="1:7" ht="16.5" customHeight="1">
      <c r="A5" s="198" t="s">
        <v>43</v>
      </c>
      <c r="B5" s="42" t="s">
        <v>44</v>
      </c>
      <c r="C5" s="51">
        <v>24750</v>
      </c>
      <c r="D5" s="52">
        <v>0.61</v>
      </c>
      <c r="E5" s="81">
        <f>C5*D5</f>
        <v>15097.5</v>
      </c>
      <c r="F5" s="204"/>
      <c r="G5" s="57" t="s">
        <v>45</v>
      </c>
    </row>
    <row r="6" spans="1:7" ht="16.5" customHeight="1">
      <c r="A6" s="199"/>
      <c r="B6" s="43" t="s">
        <v>46</v>
      </c>
      <c r="C6" s="53">
        <v>10000</v>
      </c>
      <c r="D6" s="54">
        <v>1</v>
      </c>
      <c r="E6" s="82">
        <f>C6*D6</f>
        <v>10000</v>
      </c>
      <c r="F6" s="205"/>
      <c r="G6" s="58"/>
    </row>
    <row r="7" spans="1:7" ht="16.5" customHeight="1">
      <c r="A7" s="199"/>
      <c r="B7" s="42"/>
      <c r="C7" s="55"/>
      <c r="D7" s="56"/>
      <c r="E7" s="82">
        <f>C7*D7</f>
        <v>0</v>
      </c>
      <c r="F7" s="205"/>
      <c r="G7" s="59"/>
    </row>
    <row r="8" spans="1:7" ht="16.5" customHeight="1">
      <c r="A8" s="199"/>
      <c r="B8" s="42"/>
      <c r="C8" s="55"/>
      <c r="D8" s="56"/>
      <c r="E8" s="82">
        <f>C8*D8</f>
        <v>0</v>
      </c>
      <c r="F8" s="205"/>
      <c r="G8" s="59"/>
    </row>
    <row r="9" spans="1:7" ht="16.5" customHeight="1" thickBot="1">
      <c r="A9" s="200"/>
      <c r="B9" s="44"/>
      <c r="C9" s="55"/>
      <c r="D9" s="56"/>
      <c r="E9" s="83">
        <f>C9*D9</f>
        <v>0</v>
      </c>
      <c r="F9" s="206"/>
      <c r="G9" s="60"/>
    </row>
    <row r="10" spans="1:7" ht="16.5" customHeight="1" thickTop="1" thickBot="1">
      <c r="A10" s="20" t="s">
        <v>47</v>
      </c>
      <c r="B10" s="21"/>
      <c r="C10" s="79">
        <f>SUM(C5:C9)</f>
        <v>34750</v>
      </c>
      <c r="D10" s="22"/>
      <c r="E10" s="84">
        <f>SUM(E5:E9)</f>
        <v>25097.5</v>
      </c>
      <c r="F10" s="84">
        <f>C10-E10</f>
        <v>9652.5</v>
      </c>
      <c r="G10" s="23"/>
    </row>
    <row r="11" spans="1:7" ht="16.5" customHeight="1">
      <c r="A11" s="198" t="s">
        <v>48</v>
      </c>
      <c r="B11" s="45" t="s">
        <v>49</v>
      </c>
      <c r="C11" s="61">
        <v>100000</v>
      </c>
      <c r="D11" s="62">
        <v>1</v>
      </c>
      <c r="E11" s="85">
        <f t="shared" ref="E11:E33" si="0">C11*D11</f>
        <v>100000</v>
      </c>
      <c r="F11" s="207"/>
      <c r="G11" s="66"/>
    </row>
    <row r="12" spans="1:7" ht="16.5" customHeight="1">
      <c r="A12" s="199"/>
      <c r="B12" s="43" t="s">
        <v>50</v>
      </c>
      <c r="C12" s="63">
        <v>45000</v>
      </c>
      <c r="D12" s="54">
        <v>0</v>
      </c>
      <c r="E12" s="82">
        <f t="shared" si="0"/>
        <v>0</v>
      </c>
      <c r="F12" s="205"/>
      <c r="G12" s="58" t="s">
        <v>51</v>
      </c>
    </row>
    <row r="13" spans="1:7" ht="16.5" customHeight="1">
      <c r="A13" s="199"/>
      <c r="B13" s="43"/>
      <c r="C13" s="63"/>
      <c r="D13" s="54"/>
      <c r="E13" s="82">
        <f t="shared" si="0"/>
        <v>0</v>
      </c>
      <c r="F13" s="205"/>
      <c r="G13" s="91"/>
    </row>
    <row r="14" spans="1:7" ht="16.5" customHeight="1">
      <c r="A14" s="199"/>
      <c r="B14" s="43"/>
      <c r="C14" s="63"/>
      <c r="D14" s="54"/>
      <c r="E14" s="82">
        <f t="shared" si="0"/>
        <v>0</v>
      </c>
      <c r="F14" s="205"/>
      <c r="G14" s="67"/>
    </row>
    <row r="15" spans="1:7" ht="16.5" customHeight="1">
      <c r="A15" s="199"/>
      <c r="B15" s="43"/>
      <c r="C15" s="63"/>
      <c r="D15" s="54"/>
      <c r="E15" s="82">
        <f t="shared" si="0"/>
        <v>0</v>
      </c>
      <c r="F15" s="205"/>
      <c r="G15" s="67"/>
    </row>
    <row r="16" spans="1:7" ht="16.5" customHeight="1">
      <c r="A16" s="199"/>
      <c r="B16" s="43"/>
      <c r="C16" s="63"/>
      <c r="D16" s="54"/>
      <c r="E16" s="82">
        <f t="shared" si="0"/>
        <v>0</v>
      </c>
      <c r="F16" s="205"/>
      <c r="G16" s="67"/>
    </row>
    <row r="17" spans="1:7" ht="16.5" customHeight="1" thickBot="1">
      <c r="A17" s="200"/>
      <c r="B17" s="44"/>
      <c r="C17" s="64"/>
      <c r="D17" s="65"/>
      <c r="E17" s="83">
        <f t="shared" si="0"/>
        <v>0</v>
      </c>
      <c r="F17" s="206"/>
      <c r="G17" s="60"/>
    </row>
    <row r="18" spans="1:7" ht="16.5" customHeight="1" thickTop="1" thickBot="1">
      <c r="A18" s="20" t="s">
        <v>47</v>
      </c>
      <c r="B18" s="21"/>
      <c r="C18" s="79">
        <f>SUM(C11:C17)</f>
        <v>145000</v>
      </c>
      <c r="D18" s="24"/>
      <c r="E18" s="84">
        <f>SUM(E11:E17)</f>
        <v>100000</v>
      </c>
      <c r="F18" s="84">
        <f>C18-E18</f>
        <v>45000</v>
      </c>
      <c r="G18" s="23"/>
    </row>
    <row r="19" spans="1:7" ht="16.5" customHeight="1">
      <c r="A19" s="198" t="s">
        <v>52</v>
      </c>
      <c r="B19" s="45" t="s">
        <v>53</v>
      </c>
      <c r="C19" s="68">
        <v>15000</v>
      </c>
      <c r="D19" s="69">
        <v>1</v>
      </c>
      <c r="E19" s="85">
        <f t="shared" si="0"/>
        <v>15000</v>
      </c>
      <c r="F19" s="201"/>
      <c r="G19" s="70"/>
    </row>
    <row r="20" spans="1:7" ht="16.5" customHeight="1">
      <c r="A20" s="199"/>
      <c r="B20" s="43" t="s">
        <v>54</v>
      </c>
      <c r="C20" s="63">
        <v>32500</v>
      </c>
      <c r="D20" s="54">
        <v>1</v>
      </c>
      <c r="E20" s="82">
        <f t="shared" si="0"/>
        <v>32500</v>
      </c>
      <c r="F20" s="202"/>
      <c r="G20" s="71"/>
    </row>
    <row r="21" spans="1:7" ht="16.5" customHeight="1">
      <c r="A21" s="199"/>
      <c r="B21" s="43"/>
      <c r="C21" s="63"/>
      <c r="D21" s="54"/>
      <c r="E21" s="82">
        <f t="shared" si="0"/>
        <v>0</v>
      </c>
      <c r="F21" s="202"/>
      <c r="G21" s="71"/>
    </row>
    <row r="22" spans="1:7" ht="16.5" customHeight="1">
      <c r="A22" s="199"/>
      <c r="B22" s="43"/>
      <c r="C22" s="63"/>
      <c r="D22" s="54"/>
      <c r="E22" s="82">
        <f t="shared" si="0"/>
        <v>0</v>
      </c>
      <c r="F22" s="202"/>
      <c r="G22" s="72"/>
    </row>
    <row r="23" spans="1:7" ht="16.5" customHeight="1">
      <c r="A23" s="199"/>
      <c r="B23" s="43"/>
      <c r="C23" s="63"/>
      <c r="D23" s="54"/>
      <c r="E23" s="82">
        <f t="shared" si="0"/>
        <v>0</v>
      </c>
      <c r="F23" s="202"/>
      <c r="G23" s="72"/>
    </row>
    <row r="24" spans="1:7" ht="16.5" customHeight="1">
      <c r="A24" s="199"/>
      <c r="B24" s="43"/>
      <c r="C24" s="63"/>
      <c r="D24" s="54"/>
      <c r="E24" s="82">
        <f t="shared" si="0"/>
        <v>0</v>
      </c>
      <c r="F24" s="202"/>
      <c r="G24" s="72"/>
    </row>
    <row r="25" spans="1:7" ht="16.5" customHeight="1" thickBot="1">
      <c r="A25" s="200"/>
      <c r="B25" s="44"/>
      <c r="C25" s="64"/>
      <c r="D25" s="65"/>
      <c r="E25" s="83">
        <f t="shared" si="0"/>
        <v>0</v>
      </c>
      <c r="F25" s="203"/>
      <c r="G25" s="73"/>
    </row>
    <row r="26" spans="1:7" ht="16.5" customHeight="1" thickTop="1" thickBot="1">
      <c r="A26" s="20" t="s">
        <v>47</v>
      </c>
      <c r="B26" s="21"/>
      <c r="C26" s="79">
        <f>SUM(C19:C25)</f>
        <v>47500</v>
      </c>
      <c r="D26" s="24"/>
      <c r="E26" s="80">
        <f>SUM(E19:E25)</f>
        <v>47500</v>
      </c>
      <c r="F26" s="80">
        <f>C26-E26</f>
        <v>0</v>
      </c>
      <c r="G26" s="25"/>
    </row>
    <row r="27" spans="1:7" ht="16.5" customHeight="1">
      <c r="A27" s="198" t="s">
        <v>55</v>
      </c>
      <c r="B27" s="45" t="s">
        <v>56</v>
      </c>
      <c r="C27" s="68">
        <v>475000</v>
      </c>
      <c r="D27" s="69">
        <v>1</v>
      </c>
      <c r="E27" s="85">
        <f t="shared" si="0"/>
        <v>475000</v>
      </c>
      <c r="F27" s="201"/>
      <c r="G27" s="76"/>
    </row>
    <row r="28" spans="1:7" ht="16.5" customHeight="1">
      <c r="A28" s="199"/>
      <c r="B28" s="43" t="s">
        <v>57</v>
      </c>
      <c r="C28" s="68">
        <v>345000</v>
      </c>
      <c r="D28" s="69">
        <v>1</v>
      </c>
      <c r="E28" s="82">
        <f t="shared" si="0"/>
        <v>345000</v>
      </c>
      <c r="F28" s="202"/>
      <c r="G28" s="77"/>
    </row>
    <row r="29" spans="1:7" ht="16.5" customHeight="1">
      <c r="A29" s="199"/>
      <c r="B29" s="43" t="s">
        <v>58</v>
      </c>
      <c r="C29" s="68">
        <v>75000</v>
      </c>
      <c r="D29" s="69">
        <v>1</v>
      </c>
      <c r="E29" s="82">
        <f t="shared" si="0"/>
        <v>75000</v>
      </c>
      <c r="F29" s="202"/>
      <c r="G29" s="71"/>
    </row>
    <row r="30" spans="1:7" ht="14.25">
      <c r="A30" s="199"/>
      <c r="B30" s="43" t="s">
        <v>59</v>
      </c>
      <c r="C30" s="68">
        <v>50000</v>
      </c>
      <c r="D30" s="69">
        <v>1</v>
      </c>
      <c r="E30" s="82">
        <f t="shared" si="0"/>
        <v>50000</v>
      </c>
      <c r="F30" s="202"/>
      <c r="G30" s="139"/>
    </row>
    <row r="31" spans="1:7" ht="16.5" customHeight="1">
      <c r="A31" s="199"/>
      <c r="B31" s="42"/>
      <c r="C31" s="74"/>
      <c r="D31" s="75"/>
      <c r="E31" s="82">
        <f t="shared" si="0"/>
        <v>0</v>
      </c>
      <c r="F31" s="202"/>
      <c r="G31" s="78"/>
    </row>
    <row r="32" spans="1:7" ht="16.5" customHeight="1">
      <c r="A32" s="199"/>
      <c r="B32" s="42"/>
      <c r="C32" s="74"/>
      <c r="D32" s="75"/>
      <c r="E32" s="82">
        <f t="shared" si="0"/>
        <v>0</v>
      </c>
      <c r="F32" s="202"/>
      <c r="G32" s="78"/>
    </row>
    <row r="33" spans="1:11" ht="16.5" customHeight="1" thickBot="1">
      <c r="A33" s="200"/>
      <c r="B33" s="44"/>
      <c r="C33" s="64"/>
      <c r="D33" s="65"/>
      <c r="E33" s="83">
        <f t="shared" si="0"/>
        <v>0</v>
      </c>
      <c r="F33" s="203"/>
      <c r="G33" s="73"/>
    </row>
    <row r="34" spans="1:11" ht="16.5" customHeight="1" thickTop="1" thickBot="1">
      <c r="A34" s="26" t="s">
        <v>47</v>
      </c>
      <c r="B34" s="27"/>
      <c r="C34" s="79">
        <f>SUM(C27:C33)</f>
        <v>945000</v>
      </c>
      <c r="D34" s="22"/>
      <c r="E34" s="84">
        <f>SUM(E27:E33)</f>
        <v>945000</v>
      </c>
      <c r="F34" s="84">
        <f>C34-E34</f>
        <v>0</v>
      </c>
      <c r="G34" s="23"/>
    </row>
    <row r="35" spans="1:11" ht="16.5" customHeight="1">
      <c r="A35" s="198" t="s">
        <v>60</v>
      </c>
      <c r="B35" s="45" t="s">
        <v>61</v>
      </c>
      <c r="C35" s="68">
        <v>17000</v>
      </c>
      <c r="D35" s="69">
        <v>1</v>
      </c>
      <c r="E35" s="85">
        <f t="shared" ref="E35:E40" si="1">C35*D35</f>
        <v>17000</v>
      </c>
      <c r="F35" s="201"/>
      <c r="G35" s="70"/>
    </row>
    <row r="36" spans="1:11" ht="14.25">
      <c r="A36" s="199"/>
      <c r="B36" s="43"/>
      <c r="C36" s="63"/>
      <c r="D36" s="54"/>
      <c r="E36" s="82">
        <f t="shared" si="1"/>
        <v>0</v>
      </c>
      <c r="F36" s="202"/>
      <c r="G36" s="71"/>
    </row>
    <row r="37" spans="1:11" ht="16.5" customHeight="1">
      <c r="A37" s="199"/>
      <c r="B37" s="43"/>
      <c r="C37" s="63"/>
      <c r="D37" s="54"/>
      <c r="E37" s="82">
        <f t="shared" si="1"/>
        <v>0</v>
      </c>
      <c r="F37" s="202"/>
      <c r="G37" s="71"/>
    </row>
    <row r="38" spans="1:11" ht="16.5" customHeight="1">
      <c r="A38" s="199"/>
      <c r="B38" s="43"/>
      <c r="C38" s="63"/>
      <c r="D38" s="54"/>
      <c r="E38" s="82"/>
      <c r="F38" s="202"/>
      <c r="G38" s="71"/>
    </row>
    <row r="39" spans="1:11" ht="16.5" customHeight="1">
      <c r="A39" s="199"/>
      <c r="B39" s="43"/>
      <c r="C39" s="63"/>
      <c r="D39" s="54"/>
      <c r="E39" s="82">
        <f t="shared" si="1"/>
        <v>0</v>
      </c>
      <c r="F39" s="202"/>
      <c r="G39" s="71"/>
    </row>
    <row r="40" spans="1:11" ht="16.5" customHeight="1" thickBot="1">
      <c r="A40" s="200"/>
      <c r="B40" s="44"/>
      <c r="C40" s="64"/>
      <c r="D40" s="65"/>
      <c r="E40" s="83">
        <f t="shared" si="1"/>
        <v>0</v>
      </c>
      <c r="F40" s="203"/>
      <c r="G40" s="73"/>
      <c r="K40" s="4" t="s">
        <v>62</v>
      </c>
    </row>
    <row r="41" spans="1:11" ht="16.5" customHeight="1" thickTop="1" thickBot="1">
      <c r="A41" s="20" t="s">
        <v>47</v>
      </c>
      <c r="B41" s="21"/>
      <c r="C41" s="79">
        <f>SUM(C35:C40)</f>
        <v>17000</v>
      </c>
      <c r="D41" s="24"/>
      <c r="E41" s="80">
        <f>SUM(E35:E40)</f>
        <v>17000</v>
      </c>
      <c r="F41" s="80">
        <f>C41-E41</f>
        <v>0</v>
      </c>
      <c r="G41" s="25"/>
    </row>
    <row r="42" spans="1:11" ht="16.5" customHeight="1">
      <c r="A42" s="198" t="s">
        <v>63</v>
      </c>
      <c r="B42" s="45" t="s">
        <v>64</v>
      </c>
      <c r="C42" s="68">
        <v>320</v>
      </c>
      <c r="D42" s="69">
        <v>1</v>
      </c>
      <c r="E42" s="85">
        <f t="shared" ref="E42:E47" si="2">C42*D42</f>
        <v>320</v>
      </c>
      <c r="F42" s="201"/>
      <c r="G42" s="70"/>
    </row>
    <row r="43" spans="1:11" ht="16.5" customHeight="1">
      <c r="A43" s="199"/>
      <c r="B43" s="43"/>
      <c r="C43" s="63"/>
      <c r="D43" s="54"/>
      <c r="E43" s="82">
        <f t="shared" si="2"/>
        <v>0</v>
      </c>
      <c r="F43" s="202"/>
      <c r="G43" s="71"/>
    </row>
    <row r="44" spans="1:11" ht="16.5" customHeight="1">
      <c r="A44" s="199"/>
      <c r="B44" s="43"/>
      <c r="C44" s="63"/>
      <c r="D44" s="54"/>
      <c r="E44" s="82">
        <f t="shared" si="2"/>
        <v>0</v>
      </c>
      <c r="F44" s="202"/>
      <c r="G44" s="71"/>
    </row>
    <row r="45" spans="1:11" ht="16.5" customHeight="1">
      <c r="A45" s="199"/>
      <c r="B45" s="43"/>
      <c r="C45" s="63"/>
      <c r="D45" s="54"/>
      <c r="E45" s="82">
        <f t="shared" si="2"/>
        <v>0</v>
      </c>
      <c r="F45" s="202"/>
      <c r="G45" s="71"/>
    </row>
    <row r="46" spans="1:11" ht="16.5" customHeight="1">
      <c r="A46" s="199"/>
      <c r="B46" s="43"/>
      <c r="C46" s="63"/>
      <c r="D46" s="54"/>
      <c r="E46" s="82">
        <f t="shared" si="2"/>
        <v>0</v>
      </c>
      <c r="F46" s="202"/>
      <c r="G46" s="72"/>
    </row>
    <row r="47" spans="1:11" ht="16.5" customHeight="1" thickBot="1">
      <c r="A47" s="200"/>
      <c r="B47" s="44"/>
      <c r="C47" s="64"/>
      <c r="D47" s="65"/>
      <c r="E47" s="83">
        <f t="shared" si="2"/>
        <v>0</v>
      </c>
      <c r="F47" s="203"/>
      <c r="G47" s="73"/>
    </row>
    <row r="48" spans="1:11" ht="16.5" customHeight="1" thickTop="1" thickBot="1">
      <c r="A48" s="20" t="s">
        <v>47</v>
      </c>
      <c r="B48" s="21"/>
      <c r="C48" s="79">
        <f>SUM(C42:C47)</f>
        <v>320</v>
      </c>
      <c r="D48" s="24"/>
      <c r="E48" s="80">
        <f>SUM(E42:E47)</f>
        <v>320</v>
      </c>
      <c r="F48" s="80">
        <f>C48-E48</f>
        <v>0</v>
      </c>
      <c r="G48" s="25"/>
    </row>
    <row r="49" spans="1:7" ht="10.5" customHeight="1" thickTop="1" thickBot="1">
      <c r="A49" s="28"/>
      <c r="B49" s="29"/>
      <c r="C49" s="30"/>
      <c r="D49" s="31"/>
      <c r="E49" s="30"/>
      <c r="F49" s="87"/>
      <c r="G49" s="32"/>
    </row>
    <row r="50" spans="1:7" ht="16.5" customHeight="1" thickTop="1" thickBot="1">
      <c r="A50" s="28" t="s">
        <v>65</v>
      </c>
      <c r="B50" s="29"/>
      <c r="C50" s="80">
        <f>SUM(C10,C18,C26,C34,C41,C48)</f>
        <v>1189570</v>
      </c>
      <c r="D50" s="33"/>
      <c r="E50" s="80">
        <f>SUM(E10,E18,E26,E34, E41, E48)</f>
        <v>1134917.5</v>
      </c>
      <c r="F50" s="89">
        <f>C50-E50</f>
        <v>54652.5</v>
      </c>
      <c r="G50" s="34"/>
    </row>
    <row r="51" spans="1:7" ht="16.5" customHeight="1" thickBot="1">
      <c r="A51" s="35"/>
      <c r="B51" s="36"/>
      <c r="C51" s="37"/>
      <c r="D51" s="38"/>
      <c r="E51" s="38"/>
      <c r="F51" s="88"/>
      <c r="G51" s="39"/>
    </row>
    <row r="52" spans="1:7" ht="15.75" customHeight="1" thickBot="1">
      <c r="A52" s="208" t="s">
        <v>66</v>
      </c>
      <c r="B52" s="209"/>
      <c r="C52" s="209"/>
      <c r="D52" s="209"/>
      <c r="E52" s="210"/>
      <c r="F52" s="86">
        <f>-(+F50/+C50)</f>
        <v>-4.5943071866304634E-2</v>
      </c>
      <c r="G52" s="40"/>
    </row>
    <row r="53" spans="1:7" ht="15.75" customHeight="1">
      <c r="A53" s="4"/>
      <c r="B53" s="4"/>
      <c r="C53" s="4"/>
      <c r="D53" s="4"/>
      <c r="E53" s="4"/>
      <c r="F53" s="4"/>
      <c r="G53" s="4"/>
    </row>
    <row r="54" spans="1:7" ht="15">
      <c r="A54" s="46" t="s">
        <v>17</v>
      </c>
      <c r="B54" s="4"/>
    </row>
    <row r="55" spans="1:7" ht="15">
      <c r="A55" s="47" t="s">
        <v>67</v>
      </c>
      <c r="B55" s="48" t="s">
        <v>68</v>
      </c>
    </row>
    <row r="56" spans="1:7" ht="15">
      <c r="A56" s="49" t="s">
        <v>69</v>
      </c>
      <c r="B56" s="48" t="s">
        <v>70</v>
      </c>
    </row>
    <row r="57" spans="1:7" ht="15">
      <c r="A57" s="50" t="s">
        <v>71</v>
      </c>
      <c r="B57" s="48" t="s">
        <v>72</v>
      </c>
    </row>
  </sheetData>
  <mergeCells count="15">
    <mergeCell ref="F27:F33"/>
    <mergeCell ref="F5:F9"/>
    <mergeCell ref="F11:F17"/>
    <mergeCell ref="A52:E52"/>
    <mergeCell ref="A42:A47"/>
    <mergeCell ref="F42:F47"/>
    <mergeCell ref="A35:A40"/>
    <mergeCell ref="F35:F40"/>
    <mergeCell ref="A27:A33"/>
    <mergeCell ref="A1:G1"/>
    <mergeCell ref="A2:G2"/>
    <mergeCell ref="A5:A9"/>
    <mergeCell ref="A11:A17"/>
    <mergeCell ref="A19:A25"/>
    <mergeCell ref="F19:F25"/>
  </mergeCells>
  <phoneticPr fontId="3" type="noConversion"/>
  <hyperlinks>
    <hyperlink ref="A2" r:id="rId1" xr:uid="{5536DA26-E196-4B3A-B10B-1B19CB9FDBE9}"/>
  </hyperlinks>
  <pageMargins left="0.5" right="0" top="1.17" bottom="0.33" header="0.6" footer="0.17"/>
  <pageSetup scale="75" orientation="portrait" horizontalDpi="4294967293" r:id="rId2"/>
  <headerFooter alignWithMargins="0">
    <oddHeader>&amp;C&amp;"Tahoma,Bold"&amp;12Scenario Planning &amp;A</oddHeader>
    <oddFooter>&amp;CTemplate created by Propel Nonprofits. Released under Creative Commons license to encourage adaption; no rights asserted. 
www propelnonprofits.org</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5A179-17EE-4F84-8AC3-C939B2452585}">
  <sheetPr>
    <tabColor theme="7"/>
    <pageSetUpPr fitToPage="1"/>
  </sheetPr>
  <dimension ref="A1:F55"/>
  <sheetViews>
    <sheetView workbookViewId="0">
      <selection activeCell="E12" sqref="E12"/>
    </sheetView>
  </sheetViews>
  <sheetFormatPr defaultRowHeight="12.75"/>
  <cols>
    <col min="1" max="1" width="16.42578125" style="1" customWidth="1"/>
    <col min="2" max="2" width="25.5703125" customWidth="1"/>
    <col min="3" max="5" width="13.5703125" customWidth="1"/>
    <col min="6" max="6" width="37.42578125" customWidth="1"/>
  </cols>
  <sheetData>
    <row r="1" spans="1:6" s="2" customFormat="1" ht="51" customHeight="1">
      <c r="A1" s="41" t="s">
        <v>73</v>
      </c>
      <c r="B1" s="41" t="s">
        <v>74</v>
      </c>
      <c r="C1" s="41" t="s">
        <v>38</v>
      </c>
      <c r="D1" s="41" t="s">
        <v>75</v>
      </c>
      <c r="E1" s="41" t="s">
        <v>76</v>
      </c>
      <c r="F1" s="41" t="s">
        <v>77</v>
      </c>
    </row>
    <row r="2" spans="1:6" ht="16.5" customHeight="1">
      <c r="A2" s="198" t="s">
        <v>78</v>
      </c>
      <c r="B2" s="90" t="s">
        <v>79</v>
      </c>
      <c r="C2" s="96">
        <v>120000</v>
      </c>
      <c r="D2" s="51"/>
      <c r="E2" s="81">
        <f>C2+D2</f>
        <v>120000</v>
      </c>
      <c r="F2" s="57"/>
    </row>
    <row r="3" spans="1:6" ht="16.5" customHeight="1">
      <c r="A3" s="199"/>
      <c r="B3" s="95" t="s">
        <v>80</v>
      </c>
      <c r="C3" s="97">
        <v>95000</v>
      </c>
      <c r="D3" s="103"/>
      <c r="E3" s="81">
        <f t="shared" ref="E3:E10" si="0">C3+D3</f>
        <v>95000</v>
      </c>
      <c r="F3" s="59"/>
    </row>
    <row r="4" spans="1:6" ht="16.5" customHeight="1">
      <c r="A4" s="199"/>
      <c r="B4" s="95" t="s">
        <v>81</v>
      </c>
      <c r="C4" s="97">
        <v>70000</v>
      </c>
      <c r="D4" s="103"/>
      <c r="E4" s="81">
        <f t="shared" si="0"/>
        <v>70000</v>
      </c>
      <c r="F4" s="59"/>
    </row>
    <row r="5" spans="1:6" ht="16.5" customHeight="1">
      <c r="A5" s="199"/>
      <c r="B5" s="95" t="s">
        <v>81</v>
      </c>
      <c r="C5" s="97">
        <v>70000</v>
      </c>
      <c r="D5" s="103"/>
      <c r="E5" s="81">
        <f t="shared" si="0"/>
        <v>70000</v>
      </c>
      <c r="F5" s="59"/>
    </row>
    <row r="6" spans="1:6" ht="16.5" customHeight="1">
      <c r="A6" s="199"/>
      <c r="B6" s="95" t="s">
        <v>82</v>
      </c>
      <c r="C6" s="97">
        <v>55000</v>
      </c>
      <c r="D6" s="103">
        <v>-55000</v>
      </c>
      <c r="E6" s="81">
        <f t="shared" si="0"/>
        <v>0</v>
      </c>
      <c r="F6" s="59" t="s">
        <v>83</v>
      </c>
    </row>
    <row r="7" spans="1:6" ht="16.5" customHeight="1">
      <c r="A7" s="199"/>
      <c r="B7" s="95" t="s">
        <v>82</v>
      </c>
      <c r="C7" s="97">
        <v>55000</v>
      </c>
      <c r="D7" s="103"/>
      <c r="E7" s="81">
        <f t="shared" si="0"/>
        <v>55000</v>
      </c>
      <c r="F7" s="59"/>
    </row>
    <row r="8" spans="1:6" ht="16.5" customHeight="1">
      <c r="A8" s="199"/>
      <c r="B8" s="95" t="s">
        <v>84</v>
      </c>
      <c r="C8" s="97">
        <v>82000</v>
      </c>
      <c r="D8" s="103"/>
      <c r="E8" s="81">
        <f t="shared" si="0"/>
        <v>82000</v>
      </c>
      <c r="F8" s="59"/>
    </row>
    <row r="9" spans="1:6" ht="16.5" customHeight="1">
      <c r="A9" s="199"/>
      <c r="B9" s="43" t="s">
        <v>85</v>
      </c>
      <c r="C9" s="98">
        <v>100000</v>
      </c>
      <c r="D9" s="53"/>
      <c r="E9" s="81">
        <f t="shared" si="0"/>
        <v>100000</v>
      </c>
      <c r="F9" s="58"/>
    </row>
    <row r="10" spans="1:6" ht="16.5" customHeight="1" thickBot="1">
      <c r="A10" s="200"/>
      <c r="B10" s="44" t="s">
        <v>86</v>
      </c>
      <c r="C10" s="99">
        <v>72000</v>
      </c>
      <c r="D10" s="55"/>
      <c r="E10" s="81">
        <f t="shared" si="0"/>
        <v>72000</v>
      </c>
      <c r="F10" s="60"/>
    </row>
    <row r="11" spans="1:6" ht="16.5" customHeight="1" thickTop="1" thickBot="1">
      <c r="A11" s="211" t="s">
        <v>47</v>
      </c>
      <c r="B11" s="212"/>
      <c r="C11" s="106">
        <f>SUM(C2:C10)</f>
        <v>719000</v>
      </c>
      <c r="D11" s="143">
        <f>SUM(D2:D10)</f>
        <v>-55000</v>
      </c>
      <c r="E11" s="106">
        <f>SUM(E2:E10)</f>
        <v>664000</v>
      </c>
      <c r="F11" s="23"/>
    </row>
    <row r="12" spans="1:6" ht="16.5" customHeight="1">
      <c r="A12" s="213" t="s">
        <v>87</v>
      </c>
      <c r="B12" s="45" t="s">
        <v>88</v>
      </c>
      <c r="C12" s="100">
        <v>56442</v>
      </c>
      <c r="D12" s="51">
        <v>-5232</v>
      </c>
      <c r="E12" s="81">
        <f t="shared" ref="E12:E17" si="1">C12+D12</f>
        <v>51210</v>
      </c>
      <c r="F12" s="66" t="s">
        <v>89</v>
      </c>
    </row>
    <row r="13" spans="1:6" ht="16.5" customHeight="1">
      <c r="A13" s="199"/>
      <c r="B13" s="95" t="s">
        <v>90</v>
      </c>
      <c r="C13" s="100">
        <v>86400</v>
      </c>
      <c r="D13" s="103">
        <v>-7200</v>
      </c>
      <c r="E13" s="81">
        <f t="shared" si="1"/>
        <v>79200</v>
      </c>
      <c r="F13" s="91" t="s">
        <v>89</v>
      </c>
    </row>
    <row r="14" spans="1:6" ht="14.25">
      <c r="A14" s="199"/>
      <c r="B14" s="43" t="s">
        <v>91</v>
      </c>
      <c r="C14" s="97">
        <v>21600</v>
      </c>
      <c r="D14" s="103">
        <f>1800</f>
        <v>1800</v>
      </c>
      <c r="E14" s="81">
        <f t="shared" si="1"/>
        <v>23400</v>
      </c>
      <c r="F14" s="59" t="s">
        <v>89</v>
      </c>
    </row>
    <row r="15" spans="1:6" ht="14.25">
      <c r="A15" s="199"/>
      <c r="B15" s="43" t="s">
        <v>92</v>
      </c>
      <c r="C15" s="97">
        <v>3600</v>
      </c>
      <c r="D15" s="55">
        <v>-200</v>
      </c>
      <c r="E15" s="81">
        <f t="shared" si="1"/>
        <v>3400</v>
      </c>
      <c r="F15" s="58" t="s">
        <v>89</v>
      </c>
    </row>
    <row r="16" spans="1:6" ht="16.5" customHeight="1">
      <c r="A16" s="199"/>
      <c r="B16" s="42"/>
      <c r="C16" s="101"/>
      <c r="D16" s="55"/>
      <c r="E16" s="81">
        <f t="shared" si="1"/>
        <v>0</v>
      </c>
      <c r="F16" s="59"/>
    </row>
    <row r="17" spans="1:6" ht="16.5" customHeight="1" thickBot="1">
      <c r="A17" s="200"/>
      <c r="B17" s="44"/>
      <c r="C17" s="64"/>
      <c r="D17" s="102"/>
      <c r="E17" s="81">
        <f t="shared" si="1"/>
        <v>0</v>
      </c>
      <c r="F17" s="73"/>
    </row>
    <row r="18" spans="1:6" ht="16.5" customHeight="1" thickTop="1" thickBot="1">
      <c r="A18" s="211" t="s">
        <v>47</v>
      </c>
      <c r="B18" s="212"/>
      <c r="C18" s="106">
        <f>SUM(C12:C17)</f>
        <v>168042</v>
      </c>
      <c r="D18" s="143">
        <f>SUM(D12:D17)</f>
        <v>-10832</v>
      </c>
      <c r="E18" s="106">
        <f>SUM(E12:E17)</f>
        <v>157210</v>
      </c>
      <c r="F18" s="25"/>
    </row>
    <row r="19" spans="1:6" ht="16.5" customHeight="1">
      <c r="A19" s="198" t="s">
        <v>93</v>
      </c>
      <c r="B19" s="43" t="s">
        <v>94</v>
      </c>
      <c r="C19" s="63">
        <v>84000</v>
      </c>
      <c r="D19" s="53"/>
      <c r="E19" s="81">
        <f>C19+D19</f>
        <v>84000</v>
      </c>
      <c r="F19" s="71"/>
    </row>
    <row r="20" spans="1:6" ht="16.5" customHeight="1">
      <c r="A20" s="199"/>
      <c r="B20" s="43" t="s">
        <v>95</v>
      </c>
      <c r="C20" s="63">
        <v>33600</v>
      </c>
      <c r="D20" s="53"/>
      <c r="E20" s="81">
        <f>C20+D20</f>
        <v>33600</v>
      </c>
      <c r="F20" s="71"/>
    </row>
    <row r="21" spans="1:6" ht="14.25">
      <c r="A21" s="199"/>
      <c r="B21" s="42" t="s">
        <v>96</v>
      </c>
      <c r="C21" s="104">
        <v>7500</v>
      </c>
      <c r="D21" s="55"/>
      <c r="E21" s="81">
        <f>C21+D21</f>
        <v>7500</v>
      </c>
      <c r="F21" s="78"/>
    </row>
    <row r="22" spans="1:6" ht="16.5" customHeight="1">
      <c r="A22" s="199"/>
      <c r="B22" s="43" t="s">
        <v>97</v>
      </c>
      <c r="C22" s="63">
        <v>13000</v>
      </c>
      <c r="D22" s="53"/>
      <c r="E22" s="81">
        <f>C22+D22</f>
        <v>13000</v>
      </c>
      <c r="F22" s="71"/>
    </row>
    <row r="23" spans="1:6" ht="16.5" customHeight="1" thickBot="1">
      <c r="A23" s="200"/>
      <c r="B23" s="44"/>
      <c r="C23" s="64"/>
      <c r="D23" s="102"/>
      <c r="E23" s="81">
        <f>C23+D23</f>
        <v>0</v>
      </c>
      <c r="F23" s="73"/>
    </row>
    <row r="24" spans="1:6" ht="16.5" customHeight="1" thickTop="1" thickBot="1">
      <c r="A24" s="211" t="s">
        <v>47</v>
      </c>
      <c r="B24" s="212"/>
      <c r="C24" s="106">
        <f>SUM(C19:C23)</f>
        <v>138100</v>
      </c>
      <c r="D24" s="143">
        <f>SUM(D19:D23)</f>
        <v>0</v>
      </c>
      <c r="E24" s="106">
        <f>SUM(E19:E23)</f>
        <v>138100</v>
      </c>
      <c r="F24" s="25"/>
    </row>
    <row r="25" spans="1:6" ht="16.5" customHeight="1">
      <c r="A25" s="198" t="s">
        <v>98</v>
      </c>
      <c r="B25" s="43" t="s">
        <v>99</v>
      </c>
      <c r="C25" s="103">
        <v>1000</v>
      </c>
      <c r="D25" s="103"/>
      <c r="E25" s="81">
        <f t="shared" ref="E25:E30" si="2">C25+D25</f>
        <v>1000</v>
      </c>
      <c r="F25" s="76"/>
    </row>
    <row r="26" spans="1:6" ht="16.5" customHeight="1">
      <c r="A26" s="199"/>
      <c r="B26" s="43" t="s">
        <v>100</v>
      </c>
      <c r="C26" s="103">
        <v>1000</v>
      </c>
      <c r="D26" s="103"/>
      <c r="E26" s="81">
        <f t="shared" si="2"/>
        <v>1000</v>
      </c>
      <c r="F26" s="77"/>
    </row>
    <row r="27" spans="1:6" ht="16.5" customHeight="1">
      <c r="A27" s="199"/>
      <c r="B27" s="42" t="s">
        <v>101</v>
      </c>
      <c r="C27" s="103">
        <v>700</v>
      </c>
      <c r="D27" s="103"/>
      <c r="E27" s="81">
        <f t="shared" si="2"/>
        <v>700</v>
      </c>
      <c r="F27" s="71"/>
    </row>
    <row r="28" spans="1:6" ht="16.5" customHeight="1">
      <c r="A28" s="199"/>
      <c r="B28" s="43" t="s">
        <v>102</v>
      </c>
      <c r="C28" s="105">
        <v>12000</v>
      </c>
      <c r="D28" s="105"/>
      <c r="E28" s="81">
        <f t="shared" si="2"/>
        <v>12000</v>
      </c>
      <c r="F28" s="78"/>
    </row>
    <row r="29" spans="1:6" ht="16.5" customHeight="1">
      <c r="A29" s="199"/>
      <c r="B29" s="42" t="s">
        <v>103</v>
      </c>
      <c r="C29" s="105">
        <v>3000</v>
      </c>
      <c r="D29" s="105"/>
      <c r="E29" s="81">
        <f t="shared" si="2"/>
        <v>3000</v>
      </c>
      <c r="F29" s="78"/>
    </row>
    <row r="30" spans="1:6" ht="16.5" customHeight="1" thickBot="1">
      <c r="A30" s="200"/>
      <c r="B30" s="44" t="s">
        <v>104</v>
      </c>
      <c r="C30" s="102">
        <v>3000</v>
      </c>
      <c r="D30" s="102"/>
      <c r="E30" s="81">
        <f t="shared" si="2"/>
        <v>3000</v>
      </c>
      <c r="F30" s="73"/>
    </row>
    <row r="31" spans="1:6" ht="16.5" customHeight="1" thickTop="1" thickBot="1">
      <c r="A31" s="211" t="s">
        <v>47</v>
      </c>
      <c r="B31" s="212"/>
      <c r="C31" s="106">
        <f>SUM(C25:C30)</f>
        <v>20700</v>
      </c>
      <c r="D31" s="143">
        <f>SUM(D25:D30)</f>
        <v>0</v>
      </c>
      <c r="E31" s="106">
        <f>SUM(E25:E30)</f>
        <v>20700</v>
      </c>
      <c r="F31" s="23"/>
    </row>
    <row r="32" spans="1:6" ht="14.25">
      <c r="A32" s="198" t="s">
        <v>105</v>
      </c>
      <c r="B32" s="45" t="s">
        <v>106</v>
      </c>
      <c r="C32" s="103">
        <v>7500</v>
      </c>
      <c r="D32" s="103"/>
      <c r="E32" s="81">
        <f t="shared" ref="E32:E37" si="3">C32+D32</f>
        <v>7500</v>
      </c>
      <c r="F32" s="70"/>
    </row>
    <row r="33" spans="1:6" ht="16.5" customHeight="1">
      <c r="A33" s="199"/>
      <c r="B33" s="43" t="s">
        <v>107</v>
      </c>
      <c r="C33" s="53">
        <v>10000</v>
      </c>
      <c r="D33" s="53"/>
      <c r="E33" s="81">
        <f t="shared" si="3"/>
        <v>10000</v>
      </c>
      <c r="F33" s="71"/>
    </row>
    <row r="34" spans="1:6" ht="16.5" customHeight="1">
      <c r="A34" s="199"/>
      <c r="B34" s="43" t="s">
        <v>108</v>
      </c>
      <c r="C34" s="53">
        <v>1200</v>
      </c>
      <c r="D34" s="53"/>
      <c r="E34" s="81">
        <f t="shared" si="3"/>
        <v>1200</v>
      </c>
      <c r="F34" s="71"/>
    </row>
    <row r="35" spans="1:6" ht="16.5" customHeight="1">
      <c r="A35" s="199"/>
      <c r="B35" s="43"/>
      <c r="C35" s="53"/>
      <c r="D35" s="53"/>
      <c r="E35" s="81">
        <f t="shared" si="3"/>
        <v>0</v>
      </c>
      <c r="F35" s="71"/>
    </row>
    <row r="36" spans="1:6" ht="16.5" customHeight="1">
      <c r="A36" s="199"/>
      <c r="B36" s="43"/>
      <c r="C36" s="53"/>
      <c r="D36" s="53"/>
      <c r="E36" s="81">
        <f t="shared" si="3"/>
        <v>0</v>
      </c>
      <c r="F36" s="72"/>
    </row>
    <row r="37" spans="1:6" ht="16.5" customHeight="1" thickBot="1">
      <c r="A37" s="200"/>
      <c r="B37" s="44"/>
      <c r="C37" s="102"/>
      <c r="D37" s="102"/>
      <c r="E37" s="81">
        <f t="shared" si="3"/>
        <v>0</v>
      </c>
      <c r="F37" s="73"/>
    </row>
    <row r="38" spans="1:6" ht="16.5" customHeight="1" thickTop="1" thickBot="1">
      <c r="A38" s="211" t="s">
        <v>47</v>
      </c>
      <c r="B38" s="212"/>
      <c r="C38" s="106">
        <f>SUM(C32:C37)</f>
        <v>18700</v>
      </c>
      <c r="D38" s="143">
        <f>SUM(D32:D37)</f>
        <v>0</v>
      </c>
      <c r="E38" s="106">
        <f>SUM(E32:E37)</f>
        <v>18700</v>
      </c>
      <c r="F38" s="25"/>
    </row>
    <row r="39" spans="1:6" ht="16.5" customHeight="1">
      <c r="A39" s="198" t="s">
        <v>109</v>
      </c>
      <c r="B39" s="45" t="s">
        <v>110</v>
      </c>
      <c r="C39" s="103">
        <v>25000</v>
      </c>
      <c r="D39" s="103">
        <v>20000</v>
      </c>
      <c r="E39" s="81">
        <f t="shared" ref="E39:E45" si="4">C39+D39</f>
        <v>45000</v>
      </c>
      <c r="F39" s="70" t="s">
        <v>111</v>
      </c>
    </row>
    <row r="40" spans="1:6" ht="16.5" customHeight="1">
      <c r="A40" s="199"/>
      <c r="B40" s="43" t="s">
        <v>112</v>
      </c>
      <c r="C40" s="53">
        <v>70000</v>
      </c>
      <c r="D40" s="53"/>
      <c r="E40" s="81">
        <f t="shared" si="4"/>
        <v>70000</v>
      </c>
      <c r="F40" s="71"/>
    </row>
    <row r="41" spans="1:6" ht="16.5" customHeight="1">
      <c r="A41" s="199"/>
      <c r="B41" s="43"/>
      <c r="C41" s="53"/>
      <c r="D41" s="53"/>
      <c r="E41" s="81">
        <f t="shared" si="4"/>
        <v>0</v>
      </c>
      <c r="F41" s="71"/>
    </row>
    <row r="42" spans="1:6" ht="16.5" customHeight="1">
      <c r="A42" s="199"/>
      <c r="B42" s="43"/>
      <c r="C42" s="53"/>
      <c r="D42" s="53"/>
      <c r="E42" s="81">
        <f t="shared" si="4"/>
        <v>0</v>
      </c>
      <c r="F42" s="71"/>
    </row>
    <row r="43" spans="1:6" ht="16.5" customHeight="1">
      <c r="A43" s="199"/>
      <c r="B43" s="42"/>
      <c r="C43" s="55"/>
      <c r="D43" s="55"/>
      <c r="E43" s="81">
        <f t="shared" si="4"/>
        <v>0</v>
      </c>
      <c r="F43" s="78"/>
    </row>
    <row r="44" spans="1:6" ht="16.5" customHeight="1">
      <c r="A44" s="199"/>
      <c r="B44" s="42"/>
      <c r="C44" s="55"/>
      <c r="D44" s="55"/>
      <c r="E44" s="81">
        <f t="shared" si="4"/>
        <v>0</v>
      </c>
      <c r="F44" s="78"/>
    </row>
    <row r="45" spans="1:6" ht="16.5" customHeight="1" thickBot="1">
      <c r="A45" s="200"/>
      <c r="B45" s="44"/>
      <c r="C45" s="102"/>
      <c r="D45" s="102"/>
      <c r="E45" s="81">
        <f t="shared" si="4"/>
        <v>0</v>
      </c>
      <c r="F45" s="73"/>
    </row>
    <row r="46" spans="1:6" ht="16.5" customHeight="1" thickTop="1" thickBot="1">
      <c r="A46" s="211" t="s">
        <v>47</v>
      </c>
      <c r="B46" s="212"/>
      <c r="C46" s="79">
        <f>SUM(C39:C45)</f>
        <v>95000</v>
      </c>
      <c r="D46" s="79">
        <f>SUM(D39:D45)</f>
        <v>20000</v>
      </c>
      <c r="E46" s="79">
        <f>SUM(E39:E45)</f>
        <v>115000</v>
      </c>
      <c r="F46" s="25"/>
    </row>
    <row r="47" spans="1:6" ht="16.5" customHeight="1" thickTop="1" thickBot="1">
      <c r="A47" s="28" t="s">
        <v>113</v>
      </c>
      <c r="B47" s="29"/>
      <c r="C47" s="30"/>
      <c r="D47" s="80">
        <f>SUM(D11,D18,D24,D31,D38,D46)</f>
        <v>-45832</v>
      </c>
      <c r="E47" s="141"/>
      <c r="F47" s="32"/>
    </row>
    <row r="48" spans="1:6" ht="16.5" customHeight="1" thickTop="1" thickBot="1">
      <c r="A48" s="28" t="s">
        <v>114</v>
      </c>
      <c r="B48" s="29"/>
      <c r="C48" s="80">
        <f>SUM(C11,C18,C24,C31,C38,C46)</f>
        <v>1159542</v>
      </c>
      <c r="D48" s="142"/>
      <c r="E48" s="80">
        <f>SUM(E11,E18,E24,E31,E38,E46)</f>
        <v>1113710</v>
      </c>
      <c r="F48" s="108"/>
    </row>
    <row r="49" spans="1:6" ht="16.5" customHeight="1" thickBot="1">
      <c r="A49" s="35"/>
      <c r="B49" s="36"/>
      <c r="C49" s="37"/>
      <c r="D49" s="38"/>
      <c r="E49" s="38"/>
      <c r="F49" s="39"/>
    </row>
    <row r="50" spans="1:6" ht="17.100000000000001" customHeight="1" thickTop="1" thickBot="1">
      <c r="A50" s="92" t="s">
        <v>115</v>
      </c>
      <c r="B50" s="93"/>
      <c r="C50" s="25"/>
      <c r="D50" s="107">
        <f>(+D47/C48)</f>
        <v>-3.9525950763318621E-2</v>
      </c>
      <c r="E50" s="140"/>
      <c r="F50" s="40"/>
    </row>
    <row r="51" spans="1:6" ht="15.75" customHeight="1">
      <c r="A51" s="94"/>
      <c r="B51" s="94"/>
      <c r="C51" s="94"/>
      <c r="D51" s="94"/>
      <c r="E51" s="94"/>
      <c r="F51" s="94"/>
    </row>
    <row r="52" spans="1:6" ht="15">
      <c r="A52" s="46" t="s">
        <v>17</v>
      </c>
    </row>
    <row r="53" spans="1:6" ht="15">
      <c r="A53" s="47" t="s">
        <v>67</v>
      </c>
      <c r="B53" s="48" t="s">
        <v>116</v>
      </c>
    </row>
    <row r="54" spans="1:6" ht="15">
      <c r="A54" s="49" t="s">
        <v>69</v>
      </c>
      <c r="B54" s="48" t="s">
        <v>70</v>
      </c>
    </row>
    <row r="55" spans="1:6" ht="15">
      <c r="A55" s="50" t="s">
        <v>71</v>
      </c>
      <c r="B55" s="48" t="s">
        <v>72</v>
      </c>
    </row>
  </sheetData>
  <mergeCells count="12">
    <mergeCell ref="A2:A10"/>
    <mergeCell ref="A11:B11"/>
    <mergeCell ref="A12:A17"/>
    <mergeCell ref="A18:B18"/>
    <mergeCell ref="A24:B24"/>
    <mergeCell ref="A38:B38"/>
    <mergeCell ref="A46:B46"/>
    <mergeCell ref="A19:A23"/>
    <mergeCell ref="A25:A30"/>
    <mergeCell ref="A32:A37"/>
    <mergeCell ref="A39:A45"/>
    <mergeCell ref="A31:B31"/>
  </mergeCells>
  <phoneticPr fontId="3" type="noConversion"/>
  <pageMargins left="0.75" right="0.75" top="1" bottom="1" header="0.5" footer="0.5"/>
  <pageSetup scale="75" orientation="portrait" horizontalDpi="4294967293" r:id="rId1"/>
  <headerFooter alignWithMargins="0">
    <oddHeader>&amp;C&amp;"Arial,Bold"&amp;12Scenario Planning Expense Worksheet Scenario 1</oddHeader>
    <oddFooter xml:space="preserve">&amp;CTemplate created by Propel Nonprofits. Released under Creative Commons license to encourage adaption; no rights asserted. 
www propelnonprofits.org&amp;R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9722A-0A29-47DA-B7E2-8034C55F5270}">
  <sheetPr>
    <tabColor theme="9"/>
  </sheetPr>
  <dimension ref="A1:C36"/>
  <sheetViews>
    <sheetView workbookViewId="0">
      <selection activeCell="C24" sqref="C24:C32"/>
    </sheetView>
  </sheetViews>
  <sheetFormatPr defaultRowHeight="12.75"/>
  <cols>
    <col min="1" max="1" width="11.5703125" customWidth="1"/>
    <col min="2" max="2" width="35.140625" customWidth="1"/>
    <col min="3" max="3" width="20.42578125" customWidth="1"/>
  </cols>
  <sheetData>
    <row r="1" spans="1:3" ht="15" customHeight="1" thickBot="1">
      <c r="A1" s="214" t="s">
        <v>117</v>
      </c>
      <c r="B1" s="156" t="s">
        <v>118</v>
      </c>
      <c r="C1" s="119" t="s">
        <v>119</v>
      </c>
    </row>
    <row r="2" spans="1:3" ht="14.25">
      <c r="A2" s="215"/>
      <c r="B2" s="157"/>
      <c r="C2" s="152"/>
    </row>
    <row r="3" spans="1:3" ht="15">
      <c r="A3" s="215"/>
      <c r="B3" s="158" t="s">
        <v>120</v>
      </c>
      <c r="C3" s="153">
        <f>('Income Scenario 1'!F52)</f>
        <v>-4.5943071866304634E-2</v>
      </c>
    </row>
    <row r="4" spans="1:3" ht="15">
      <c r="A4" s="215"/>
      <c r="B4" s="158"/>
      <c r="C4" s="154"/>
    </row>
    <row r="5" spans="1:3" ht="15">
      <c r="A5" s="215"/>
      <c r="B5" s="159" t="s">
        <v>121</v>
      </c>
      <c r="C5" s="151">
        <f>('Income Scenario 1'!E50)</f>
        <v>1134917.5</v>
      </c>
    </row>
    <row r="6" spans="1:3" ht="15.75" thickBot="1">
      <c r="A6" s="215"/>
      <c r="B6" s="160"/>
      <c r="C6" s="155"/>
    </row>
    <row r="7" spans="1:3" ht="15">
      <c r="A7" s="215"/>
      <c r="B7" s="147" t="s">
        <v>119</v>
      </c>
      <c r="C7" s="145"/>
    </row>
    <row r="8" spans="1:3" ht="15">
      <c r="A8" s="215"/>
      <c r="B8" s="146" t="s">
        <v>122</v>
      </c>
      <c r="C8" s="117">
        <f>-('Expense Scenario 1'!D47)</f>
        <v>45832</v>
      </c>
    </row>
    <row r="9" spans="1:3" ht="15">
      <c r="A9" s="215"/>
      <c r="B9" s="121"/>
      <c r="C9" s="120"/>
    </row>
    <row r="10" spans="1:3" ht="15.75" thickBot="1">
      <c r="A10" s="215"/>
      <c r="B10" s="116" t="s">
        <v>123</v>
      </c>
      <c r="C10" s="117">
        <f>('Expense Scenario 1'!E48)</f>
        <v>1113710</v>
      </c>
    </row>
    <row r="11" spans="1:3" ht="15">
      <c r="A11" s="215"/>
      <c r="B11" s="114"/>
      <c r="C11" s="161" t="s">
        <v>124</v>
      </c>
    </row>
    <row r="12" spans="1:3" ht="15">
      <c r="A12" s="215"/>
      <c r="B12" s="116" t="s">
        <v>125</v>
      </c>
      <c r="C12" s="164">
        <f>C5-C10</f>
        <v>21207.5</v>
      </c>
    </row>
    <row r="13" spans="1:3" ht="13.5" thickBot="1">
      <c r="A13" s="215"/>
      <c r="B13" s="163"/>
      <c r="C13" s="162"/>
    </row>
    <row r="14" spans="1:3" ht="4.5" customHeight="1">
      <c r="A14" s="216"/>
      <c r="B14" s="122"/>
      <c r="C14" s="123"/>
    </row>
    <row r="15" spans="1:3" ht="12.75" customHeight="1">
      <c r="A15" s="217" t="s">
        <v>126</v>
      </c>
      <c r="B15" s="220" t="s">
        <v>127</v>
      </c>
      <c r="C15" s="223" t="s">
        <v>128</v>
      </c>
    </row>
    <row r="16" spans="1:3" ht="12.75" customHeight="1">
      <c r="A16" s="218"/>
      <c r="B16" s="221"/>
      <c r="C16" s="224"/>
    </row>
    <row r="17" spans="1:3" ht="12.75" customHeight="1">
      <c r="A17" s="218"/>
      <c r="B17" s="221"/>
      <c r="C17" s="224"/>
    </row>
    <row r="18" spans="1:3" ht="12.75" customHeight="1">
      <c r="A18" s="218"/>
      <c r="B18" s="221"/>
      <c r="C18" s="224"/>
    </row>
    <row r="19" spans="1:3" ht="12.75" customHeight="1">
      <c r="A19" s="218"/>
      <c r="B19" s="221"/>
      <c r="C19" s="224"/>
    </row>
    <row r="20" spans="1:3" ht="12.75" customHeight="1">
      <c r="A20" s="218"/>
      <c r="B20" s="221"/>
      <c r="C20" s="224"/>
    </row>
    <row r="21" spans="1:3" ht="12.75" customHeight="1">
      <c r="A21" s="218"/>
      <c r="B21" s="221"/>
      <c r="C21" s="224"/>
    </row>
    <row r="22" spans="1:3" ht="12.75" customHeight="1">
      <c r="A22" s="218"/>
      <c r="B22" s="221"/>
      <c r="C22" s="224"/>
    </row>
    <row r="23" spans="1:3" ht="36.75" customHeight="1">
      <c r="A23" s="218"/>
      <c r="B23" s="222"/>
      <c r="C23" s="225"/>
    </row>
    <row r="24" spans="1:3" ht="12.75" customHeight="1">
      <c r="A24" s="218"/>
      <c r="B24" s="220" t="s">
        <v>129</v>
      </c>
      <c r="C24" s="223" t="s">
        <v>130</v>
      </c>
    </row>
    <row r="25" spans="1:3" ht="12.75" customHeight="1">
      <c r="A25" s="218"/>
      <c r="B25" s="221"/>
      <c r="C25" s="224"/>
    </row>
    <row r="26" spans="1:3" ht="12.75" customHeight="1">
      <c r="A26" s="218"/>
      <c r="B26" s="221"/>
      <c r="C26" s="224"/>
    </row>
    <row r="27" spans="1:3" ht="12.75" customHeight="1">
      <c r="A27" s="218"/>
      <c r="B27" s="221"/>
      <c r="C27" s="224"/>
    </row>
    <row r="28" spans="1:3" ht="12.75" customHeight="1">
      <c r="A28" s="218"/>
      <c r="B28" s="221"/>
      <c r="C28" s="224"/>
    </row>
    <row r="29" spans="1:3" ht="12.75" customHeight="1">
      <c r="A29" s="218"/>
      <c r="B29" s="221"/>
      <c r="C29" s="224"/>
    </row>
    <row r="30" spans="1:3" ht="12.75" customHeight="1">
      <c r="A30" s="218"/>
      <c r="B30" s="221"/>
      <c r="C30" s="224"/>
    </row>
    <row r="31" spans="1:3" ht="12.75" customHeight="1">
      <c r="A31" s="218"/>
      <c r="B31" s="221"/>
      <c r="C31" s="224"/>
    </row>
    <row r="32" spans="1:3" ht="48.75" customHeight="1" thickBot="1">
      <c r="A32" s="219"/>
      <c r="B32" s="226"/>
      <c r="C32" s="227"/>
    </row>
    <row r="34" spans="1:2" ht="15">
      <c r="A34" s="124" t="s">
        <v>17</v>
      </c>
      <c r="B34" s="125"/>
    </row>
    <row r="35" spans="1:2" ht="15">
      <c r="A35" s="126" t="s">
        <v>69</v>
      </c>
      <c r="B35" s="127" t="s">
        <v>70</v>
      </c>
    </row>
    <row r="36" spans="1:2" ht="15">
      <c r="A36" s="128" t="s">
        <v>71</v>
      </c>
      <c r="B36" s="127" t="s">
        <v>72</v>
      </c>
    </row>
  </sheetData>
  <mergeCells count="6">
    <mergeCell ref="A1:A14"/>
    <mergeCell ref="A15:A32"/>
    <mergeCell ref="B15:B23"/>
    <mergeCell ref="C15:C23"/>
    <mergeCell ref="B24:B32"/>
    <mergeCell ref="C24:C32"/>
  </mergeCells>
  <pageMargins left="0.7" right="0.7" top="0.75" bottom="0.75" header="0.3" footer="0.3"/>
  <pageSetup orientation="portrait" horizontalDpi="4294967293" r:id="rId1"/>
  <headerFooter>
    <oddFooter>&amp;CTemplate created by Propel Nonprofits. Released under Creative Commons license to encourage adaption; no rights asserted. 
www propelnonprofits.org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D1F2D-EA0A-4219-BC8B-1CB401C48F1B}">
  <sheetPr>
    <tabColor theme="5"/>
  </sheetPr>
  <dimension ref="A1:G57"/>
  <sheetViews>
    <sheetView zoomScaleNormal="100" workbookViewId="0">
      <pane xSplit="1" ySplit="4" topLeftCell="B5" activePane="bottomRight" state="frozen"/>
      <selection pane="bottomRight" activeCell="M11" sqref="M11"/>
      <selection pane="bottomLeft" activeCell="I54" sqref="I54"/>
      <selection pane="topRight" activeCell="I54" sqref="I54"/>
    </sheetView>
  </sheetViews>
  <sheetFormatPr defaultRowHeight="12.75"/>
  <cols>
    <col min="1" max="1" width="14.5703125" style="1" customWidth="1"/>
    <col min="2" max="2" width="25.5703125" customWidth="1"/>
    <col min="3" max="5" width="13.5703125" customWidth="1"/>
    <col min="6" max="6" width="15.85546875" customWidth="1"/>
    <col min="7" max="7" width="34.5703125" customWidth="1"/>
  </cols>
  <sheetData>
    <row r="1" spans="1:7" ht="14.25">
      <c r="A1" s="195" t="s">
        <v>34</v>
      </c>
      <c r="B1" s="195"/>
      <c r="C1" s="195"/>
      <c r="D1" s="195"/>
      <c r="E1" s="195"/>
      <c r="F1" s="195"/>
      <c r="G1" s="195"/>
    </row>
    <row r="2" spans="1:7" ht="14.25">
      <c r="A2" s="197" t="s">
        <v>35</v>
      </c>
      <c r="B2" s="197"/>
      <c r="C2" s="197"/>
      <c r="D2" s="197"/>
      <c r="E2" s="197"/>
      <c r="F2" s="197"/>
      <c r="G2" s="197"/>
    </row>
    <row r="3" spans="1:7" ht="13.5" thickBot="1"/>
    <row r="4" spans="1:7" s="2" customFormat="1" ht="51" customHeight="1">
      <c r="A4" s="41" t="s">
        <v>36</v>
      </c>
      <c r="B4" s="41" t="s">
        <v>37</v>
      </c>
      <c r="C4" s="41" t="s">
        <v>38</v>
      </c>
      <c r="D4" s="41" t="s">
        <v>39</v>
      </c>
      <c r="E4" s="41" t="s">
        <v>40</v>
      </c>
      <c r="F4" s="41" t="s">
        <v>41</v>
      </c>
      <c r="G4" s="41" t="s">
        <v>42</v>
      </c>
    </row>
    <row r="5" spans="1:7" ht="16.5" customHeight="1">
      <c r="A5" s="198" t="s">
        <v>43</v>
      </c>
      <c r="B5" s="42" t="s">
        <v>44</v>
      </c>
      <c r="C5" s="51">
        <v>24750</v>
      </c>
      <c r="D5" s="52">
        <v>0.61</v>
      </c>
      <c r="E5" s="81">
        <f>C5*D5</f>
        <v>15097.5</v>
      </c>
      <c r="F5" s="204"/>
      <c r="G5" s="57" t="s">
        <v>131</v>
      </c>
    </row>
    <row r="6" spans="1:7" ht="16.5" customHeight="1">
      <c r="A6" s="199"/>
      <c r="B6" s="43" t="s">
        <v>46</v>
      </c>
      <c r="C6" s="53">
        <v>10000</v>
      </c>
      <c r="D6" s="54">
        <v>1</v>
      </c>
      <c r="E6" s="82">
        <f>C6*D6</f>
        <v>10000</v>
      </c>
      <c r="F6" s="205"/>
      <c r="G6" s="58"/>
    </row>
    <row r="7" spans="1:7" ht="16.5" customHeight="1">
      <c r="A7" s="199"/>
      <c r="B7" s="42"/>
      <c r="C7" s="55"/>
      <c r="D7" s="56"/>
      <c r="E7" s="82">
        <f>C7*D7</f>
        <v>0</v>
      </c>
      <c r="F7" s="205"/>
      <c r="G7" s="59"/>
    </row>
    <row r="8" spans="1:7" ht="16.5" customHeight="1">
      <c r="A8" s="199"/>
      <c r="B8" s="42"/>
      <c r="C8" s="55"/>
      <c r="D8" s="56"/>
      <c r="E8" s="82">
        <f>C8*D8</f>
        <v>0</v>
      </c>
      <c r="F8" s="205"/>
      <c r="G8" s="59"/>
    </row>
    <row r="9" spans="1:7" ht="16.5" customHeight="1" thickBot="1">
      <c r="A9" s="200"/>
      <c r="B9" s="44"/>
      <c r="C9" s="55"/>
      <c r="D9" s="56"/>
      <c r="E9" s="83">
        <f>C9*D9</f>
        <v>0</v>
      </c>
      <c r="F9" s="206"/>
      <c r="G9" s="60"/>
    </row>
    <row r="10" spans="1:7" ht="16.5" customHeight="1" thickTop="1" thickBot="1">
      <c r="A10" s="20" t="s">
        <v>47</v>
      </c>
      <c r="B10" s="21"/>
      <c r="C10" s="79">
        <f>SUM(C5:C9)</f>
        <v>34750</v>
      </c>
      <c r="D10" s="22"/>
      <c r="E10" s="84">
        <f>SUM(E5:E9)</f>
        <v>25097.5</v>
      </c>
      <c r="F10" s="84">
        <f>C10-E10</f>
        <v>9652.5</v>
      </c>
      <c r="G10" s="23"/>
    </row>
    <row r="11" spans="1:7" ht="16.5" customHeight="1">
      <c r="A11" s="198" t="s">
        <v>48</v>
      </c>
      <c r="B11" s="45" t="s">
        <v>49</v>
      </c>
      <c r="C11" s="61">
        <v>100000</v>
      </c>
      <c r="D11" s="62">
        <v>1</v>
      </c>
      <c r="E11" s="85">
        <f t="shared" ref="E11:E33" si="0">C11*D11</f>
        <v>100000</v>
      </c>
      <c r="F11" s="207"/>
      <c r="G11" s="66"/>
    </row>
    <row r="12" spans="1:7" ht="16.5" customHeight="1">
      <c r="A12" s="199"/>
      <c r="B12" s="43" t="s">
        <v>50</v>
      </c>
      <c r="C12" s="63">
        <v>45000</v>
      </c>
      <c r="D12" s="54">
        <v>1</v>
      </c>
      <c r="E12" s="82">
        <f t="shared" si="0"/>
        <v>45000</v>
      </c>
      <c r="F12" s="205"/>
      <c r="G12" s="58"/>
    </row>
    <row r="13" spans="1:7" ht="16.5" customHeight="1">
      <c r="A13" s="199"/>
      <c r="B13" s="43"/>
      <c r="C13" s="63"/>
      <c r="D13" s="54"/>
      <c r="E13" s="82">
        <f t="shared" si="0"/>
        <v>0</v>
      </c>
      <c r="F13" s="205"/>
      <c r="G13" s="91"/>
    </row>
    <row r="14" spans="1:7" ht="16.5" customHeight="1">
      <c r="A14" s="199"/>
      <c r="B14" s="43"/>
      <c r="C14" s="63"/>
      <c r="D14" s="54"/>
      <c r="E14" s="82">
        <f t="shared" si="0"/>
        <v>0</v>
      </c>
      <c r="F14" s="205"/>
      <c r="G14" s="67"/>
    </row>
    <row r="15" spans="1:7" ht="16.5" customHeight="1">
      <c r="A15" s="199"/>
      <c r="B15" s="43"/>
      <c r="C15" s="63"/>
      <c r="D15" s="54"/>
      <c r="E15" s="82">
        <f t="shared" si="0"/>
        <v>0</v>
      </c>
      <c r="F15" s="205"/>
      <c r="G15" s="67"/>
    </row>
    <row r="16" spans="1:7" ht="16.5" customHeight="1">
      <c r="A16" s="199"/>
      <c r="B16" s="43"/>
      <c r="C16" s="63"/>
      <c r="D16" s="54"/>
      <c r="E16" s="82">
        <f t="shared" si="0"/>
        <v>0</v>
      </c>
      <c r="F16" s="205"/>
      <c r="G16" s="67"/>
    </row>
    <row r="17" spans="1:7" ht="16.5" customHeight="1" thickBot="1">
      <c r="A17" s="200"/>
      <c r="B17" s="44"/>
      <c r="C17" s="64"/>
      <c r="D17" s="65"/>
      <c r="E17" s="83">
        <f t="shared" si="0"/>
        <v>0</v>
      </c>
      <c r="F17" s="206"/>
      <c r="G17" s="60"/>
    </row>
    <row r="18" spans="1:7" ht="16.5" customHeight="1" thickTop="1" thickBot="1">
      <c r="A18" s="20" t="s">
        <v>47</v>
      </c>
      <c r="B18" s="21"/>
      <c r="C18" s="79">
        <f>SUM(C11:C17)</f>
        <v>145000</v>
      </c>
      <c r="D18" s="24"/>
      <c r="E18" s="84">
        <f>SUM(E11:E17)</f>
        <v>145000</v>
      </c>
      <c r="F18" s="84">
        <f>C18-E18</f>
        <v>0</v>
      </c>
      <c r="G18" s="23"/>
    </row>
    <row r="19" spans="1:7" ht="16.5" customHeight="1">
      <c r="A19" s="198" t="s">
        <v>52</v>
      </c>
      <c r="B19" s="45" t="s">
        <v>53</v>
      </c>
      <c r="C19" s="68">
        <v>15000</v>
      </c>
      <c r="D19" s="69">
        <v>1</v>
      </c>
      <c r="E19" s="85">
        <f t="shared" si="0"/>
        <v>15000</v>
      </c>
      <c r="F19" s="201"/>
      <c r="G19" s="70"/>
    </row>
    <row r="20" spans="1:7" ht="16.5" customHeight="1">
      <c r="A20" s="199"/>
      <c r="B20" s="43" t="s">
        <v>54</v>
      </c>
      <c r="C20" s="63">
        <v>32500</v>
      </c>
      <c r="D20" s="54">
        <v>1</v>
      </c>
      <c r="E20" s="82">
        <f t="shared" si="0"/>
        <v>32500</v>
      </c>
      <c r="F20" s="202"/>
      <c r="G20" s="71"/>
    </row>
    <row r="21" spans="1:7" ht="16.5" customHeight="1">
      <c r="A21" s="199"/>
      <c r="B21" s="43"/>
      <c r="C21" s="63"/>
      <c r="D21" s="54"/>
      <c r="E21" s="82">
        <f t="shared" si="0"/>
        <v>0</v>
      </c>
      <c r="F21" s="202"/>
      <c r="G21" s="71"/>
    </row>
    <row r="22" spans="1:7" ht="16.5" customHeight="1">
      <c r="A22" s="199"/>
      <c r="B22" s="43"/>
      <c r="C22" s="63"/>
      <c r="D22" s="54"/>
      <c r="E22" s="82">
        <f t="shared" si="0"/>
        <v>0</v>
      </c>
      <c r="F22" s="202"/>
      <c r="G22" s="72"/>
    </row>
    <row r="23" spans="1:7" ht="16.5" customHeight="1">
      <c r="A23" s="199"/>
      <c r="B23" s="43"/>
      <c r="C23" s="63"/>
      <c r="D23" s="54"/>
      <c r="E23" s="82">
        <f t="shared" si="0"/>
        <v>0</v>
      </c>
      <c r="F23" s="202"/>
      <c r="G23" s="72"/>
    </row>
    <row r="24" spans="1:7" ht="16.5" customHeight="1">
      <c r="A24" s="199"/>
      <c r="B24" s="43"/>
      <c r="C24" s="63"/>
      <c r="D24" s="54"/>
      <c r="E24" s="82">
        <f t="shared" si="0"/>
        <v>0</v>
      </c>
      <c r="F24" s="202"/>
      <c r="G24" s="72"/>
    </row>
    <row r="25" spans="1:7" ht="16.5" customHeight="1" thickBot="1">
      <c r="A25" s="200"/>
      <c r="B25" s="44"/>
      <c r="C25" s="64"/>
      <c r="D25" s="65"/>
      <c r="E25" s="83">
        <f t="shared" si="0"/>
        <v>0</v>
      </c>
      <c r="F25" s="203"/>
      <c r="G25" s="73"/>
    </row>
    <row r="26" spans="1:7" ht="16.5" customHeight="1" thickTop="1" thickBot="1">
      <c r="A26" s="20" t="s">
        <v>47</v>
      </c>
      <c r="B26" s="21"/>
      <c r="C26" s="79">
        <f>SUM(C19:C25)</f>
        <v>47500</v>
      </c>
      <c r="D26" s="24"/>
      <c r="E26" s="80">
        <f>SUM(E19:E25)</f>
        <v>47500</v>
      </c>
      <c r="F26" s="80">
        <f>C26-E26</f>
        <v>0</v>
      </c>
      <c r="G26" s="25"/>
    </row>
    <row r="27" spans="1:7" ht="16.5" customHeight="1">
      <c r="A27" s="198" t="s">
        <v>55</v>
      </c>
      <c r="B27" s="45" t="s">
        <v>56</v>
      </c>
      <c r="C27" s="68">
        <v>475000</v>
      </c>
      <c r="D27" s="69">
        <v>1</v>
      </c>
      <c r="E27" s="85">
        <f t="shared" si="0"/>
        <v>475000</v>
      </c>
      <c r="F27" s="201"/>
      <c r="G27" s="76"/>
    </row>
    <row r="28" spans="1:7" ht="16.5" customHeight="1">
      <c r="A28" s="199"/>
      <c r="B28" s="43" t="s">
        <v>57</v>
      </c>
      <c r="C28" s="68">
        <v>345000</v>
      </c>
      <c r="D28" s="69">
        <v>0</v>
      </c>
      <c r="E28" s="82">
        <f t="shared" si="0"/>
        <v>0</v>
      </c>
      <c r="F28" s="202"/>
      <c r="G28" s="77" t="s">
        <v>132</v>
      </c>
    </row>
    <row r="29" spans="1:7" ht="16.5" customHeight="1">
      <c r="A29" s="199"/>
      <c r="B29" s="43" t="s">
        <v>58</v>
      </c>
      <c r="C29" s="68">
        <v>75000</v>
      </c>
      <c r="D29" s="69">
        <v>1</v>
      </c>
      <c r="E29" s="82">
        <f t="shared" si="0"/>
        <v>75000</v>
      </c>
      <c r="F29" s="202"/>
      <c r="G29" s="71"/>
    </row>
    <row r="30" spans="1:7" ht="14.25">
      <c r="A30" s="199"/>
      <c r="B30" s="43" t="s">
        <v>59</v>
      </c>
      <c r="C30" s="68">
        <v>50000</v>
      </c>
      <c r="D30" s="69">
        <v>1</v>
      </c>
      <c r="E30" s="82">
        <f t="shared" si="0"/>
        <v>50000</v>
      </c>
      <c r="F30" s="202"/>
      <c r="G30" s="139"/>
    </row>
    <row r="31" spans="1:7" ht="16.5" customHeight="1">
      <c r="A31" s="199"/>
      <c r="B31" s="42"/>
      <c r="C31" s="74"/>
      <c r="D31" s="75"/>
      <c r="E31" s="82">
        <f t="shared" si="0"/>
        <v>0</v>
      </c>
      <c r="F31" s="202"/>
      <c r="G31" s="78"/>
    </row>
    <row r="32" spans="1:7" ht="16.5" customHeight="1">
      <c r="A32" s="199"/>
      <c r="B32" s="42"/>
      <c r="C32" s="74"/>
      <c r="D32" s="75"/>
      <c r="E32" s="82">
        <f t="shared" si="0"/>
        <v>0</v>
      </c>
      <c r="F32" s="202"/>
      <c r="G32" s="78"/>
    </row>
    <row r="33" spans="1:7" ht="16.5" customHeight="1" thickBot="1">
      <c r="A33" s="200"/>
      <c r="B33" s="44"/>
      <c r="C33" s="64"/>
      <c r="D33" s="65"/>
      <c r="E33" s="83">
        <f t="shared" si="0"/>
        <v>0</v>
      </c>
      <c r="F33" s="203"/>
      <c r="G33" s="73"/>
    </row>
    <row r="34" spans="1:7" ht="16.5" customHeight="1" thickTop="1" thickBot="1">
      <c r="A34" s="26" t="s">
        <v>47</v>
      </c>
      <c r="B34" s="27"/>
      <c r="C34" s="79">
        <f>SUM(C27:C33)</f>
        <v>945000</v>
      </c>
      <c r="D34" s="22"/>
      <c r="E34" s="84">
        <f>SUM(E27:E33)</f>
        <v>600000</v>
      </c>
      <c r="F34" s="84">
        <f>C34-E34</f>
        <v>345000</v>
      </c>
      <c r="G34" s="23"/>
    </row>
    <row r="35" spans="1:7" ht="16.5" customHeight="1">
      <c r="A35" s="198" t="s">
        <v>60</v>
      </c>
      <c r="B35" s="45" t="s">
        <v>61</v>
      </c>
      <c r="C35" s="68">
        <v>17000</v>
      </c>
      <c r="D35" s="69">
        <v>1</v>
      </c>
      <c r="E35" s="85">
        <f t="shared" ref="E35:E40" si="1">C35*D35</f>
        <v>17000</v>
      </c>
      <c r="F35" s="201"/>
      <c r="G35" s="70"/>
    </row>
    <row r="36" spans="1:7" ht="14.25">
      <c r="A36" s="199"/>
      <c r="B36" s="43"/>
      <c r="C36" s="63"/>
      <c r="D36" s="54"/>
      <c r="E36" s="82">
        <f t="shared" si="1"/>
        <v>0</v>
      </c>
      <c r="F36" s="202"/>
      <c r="G36" s="71"/>
    </row>
    <row r="37" spans="1:7" ht="16.5" customHeight="1">
      <c r="A37" s="199"/>
      <c r="B37" s="43"/>
      <c r="C37" s="63"/>
      <c r="D37" s="54"/>
      <c r="E37" s="82">
        <f t="shared" si="1"/>
        <v>0</v>
      </c>
      <c r="F37" s="202"/>
      <c r="G37" s="71"/>
    </row>
    <row r="38" spans="1:7" ht="16.5" customHeight="1">
      <c r="A38" s="199"/>
      <c r="B38" s="43"/>
      <c r="C38" s="63"/>
      <c r="D38" s="54"/>
      <c r="E38" s="82">
        <f t="shared" si="1"/>
        <v>0</v>
      </c>
      <c r="F38" s="202"/>
      <c r="G38" s="71"/>
    </row>
    <row r="39" spans="1:7" ht="16.5" customHeight="1">
      <c r="A39" s="199"/>
      <c r="B39" s="43"/>
      <c r="C39" s="63"/>
      <c r="D39" s="54"/>
      <c r="E39" s="82">
        <f t="shared" si="1"/>
        <v>0</v>
      </c>
      <c r="F39" s="202"/>
      <c r="G39" s="71"/>
    </row>
    <row r="40" spans="1:7" ht="16.5" customHeight="1" thickBot="1">
      <c r="A40" s="200"/>
      <c r="B40" s="44"/>
      <c r="C40" s="64"/>
      <c r="D40" s="65"/>
      <c r="E40" s="83">
        <f t="shared" si="1"/>
        <v>0</v>
      </c>
      <c r="F40" s="203"/>
      <c r="G40" s="73"/>
    </row>
    <row r="41" spans="1:7" ht="16.5" customHeight="1" thickTop="1" thickBot="1">
      <c r="A41" s="20" t="s">
        <v>47</v>
      </c>
      <c r="B41" s="21"/>
      <c r="C41" s="79">
        <f>SUM(C35:C40)</f>
        <v>17000</v>
      </c>
      <c r="D41" s="24"/>
      <c r="E41" s="80">
        <f>SUM(E35:E40)</f>
        <v>17000</v>
      </c>
      <c r="F41" s="80">
        <f>C41-E41</f>
        <v>0</v>
      </c>
      <c r="G41" s="25"/>
    </row>
    <row r="42" spans="1:7" ht="16.5" customHeight="1">
      <c r="A42" s="198" t="s">
        <v>63</v>
      </c>
      <c r="B42" s="45" t="s">
        <v>64</v>
      </c>
      <c r="C42" s="68">
        <v>320</v>
      </c>
      <c r="D42" s="69">
        <v>1</v>
      </c>
      <c r="E42" s="85">
        <f t="shared" ref="E42:E47" si="2">C42*D42</f>
        <v>320</v>
      </c>
      <c r="F42" s="201"/>
      <c r="G42" s="70"/>
    </row>
    <row r="43" spans="1:7" ht="16.5" customHeight="1">
      <c r="A43" s="199"/>
      <c r="B43" s="43"/>
      <c r="C43" s="63"/>
      <c r="D43" s="54"/>
      <c r="E43" s="82">
        <f t="shared" si="2"/>
        <v>0</v>
      </c>
      <c r="F43" s="202"/>
      <c r="G43" s="71"/>
    </row>
    <row r="44" spans="1:7" ht="16.5" customHeight="1">
      <c r="A44" s="199"/>
      <c r="B44" s="43"/>
      <c r="C44" s="63"/>
      <c r="D44" s="54"/>
      <c r="E44" s="82">
        <f t="shared" si="2"/>
        <v>0</v>
      </c>
      <c r="F44" s="202"/>
      <c r="G44" s="71"/>
    </row>
    <row r="45" spans="1:7" ht="16.5" customHeight="1">
      <c r="A45" s="199"/>
      <c r="B45" s="43"/>
      <c r="C45" s="63"/>
      <c r="D45" s="54"/>
      <c r="E45" s="82">
        <f t="shared" si="2"/>
        <v>0</v>
      </c>
      <c r="F45" s="202"/>
      <c r="G45" s="71"/>
    </row>
    <row r="46" spans="1:7" ht="16.5" customHeight="1">
      <c r="A46" s="199"/>
      <c r="B46" s="43"/>
      <c r="C46" s="63"/>
      <c r="D46" s="54"/>
      <c r="E46" s="82">
        <f t="shared" si="2"/>
        <v>0</v>
      </c>
      <c r="F46" s="202"/>
      <c r="G46" s="72"/>
    </row>
    <row r="47" spans="1:7" ht="16.5" customHeight="1" thickBot="1">
      <c r="A47" s="200"/>
      <c r="B47" s="44"/>
      <c r="C47" s="64"/>
      <c r="D47" s="65"/>
      <c r="E47" s="83">
        <f t="shared" si="2"/>
        <v>0</v>
      </c>
      <c r="F47" s="203"/>
      <c r="G47" s="73"/>
    </row>
    <row r="48" spans="1:7" ht="16.5" customHeight="1" thickTop="1" thickBot="1">
      <c r="A48" s="20" t="s">
        <v>47</v>
      </c>
      <c r="B48" s="21"/>
      <c r="C48" s="79">
        <f>SUM(C42:C47)</f>
        <v>320</v>
      </c>
      <c r="D48" s="24"/>
      <c r="E48" s="80">
        <f>SUM(E42:E47)</f>
        <v>320</v>
      </c>
      <c r="F48" s="80">
        <f>C48-E48</f>
        <v>0</v>
      </c>
      <c r="G48" s="25"/>
    </row>
    <row r="49" spans="1:7" ht="16.5" customHeight="1" thickTop="1" thickBot="1">
      <c r="A49" s="28"/>
      <c r="B49" s="29"/>
      <c r="C49" s="30"/>
      <c r="D49" s="31"/>
      <c r="E49" s="30"/>
      <c r="F49" s="87"/>
      <c r="G49" s="32"/>
    </row>
    <row r="50" spans="1:7" ht="16.5" customHeight="1" thickTop="1" thickBot="1">
      <c r="A50" s="28" t="s">
        <v>65</v>
      </c>
      <c r="B50" s="29"/>
      <c r="C50" s="80">
        <f>SUM(C10,C18,C26,C34,C41,C48)</f>
        <v>1189570</v>
      </c>
      <c r="D50" s="33"/>
      <c r="E50" s="80">
        <f>SUM(E10,E18,E26,E34, E41, E48)</f>
        <v>834917.5</v>
      </c>
      <c r="F50" s="89">
        <f>C50-E50</f>
        <v>354652.5</v>
      </c>
      <c r="G50" s="34"/>
    </row>
    <row r="51" spans="1:7" ht="16.5" customHeight="1" thickBot="1">
      <c r="A51" s="35"/>
      <c r="B51" s="36"/>
      <c r="C51" s="37"/>
      <c r="D51" s="38"/>
      <c r="E51" s="38"/>
      <c r="F51" s="88"/>
      <c r="G51" s="39"/>
    </row>
    <row r="52" spans="1:7" ht="15.75" customHeight="1" thickBot="1">
      <c r="A52" s="208" t="s">
        <v>66</v>
      </c>
      <c r="B52" s="209"/>
      <c r="C52" s="209"/>
      <c r="D52" s="209"/>
      <c r="E52" s="210"/>
      <c r="F52" s="86">
        <f>-(+F50/+C50)</f>
        <v>-0.29813504039274696</v>
      </c>
      <c r="G52" s="40"/>
    </row>
    <row r="53" spans="1:7" ht="15.75" customHeight="1"/>
    <row r="54" spans="1:7" ht="15">
      <c r="A54" s="46" t="s">
        <v>17</v>
      </c>
    </row>
    <row r="55" spans="1:7" ht="15">
      <c r="A55" s="47" t="s">
        <v>67</v>
      </c>
      <c r="B55" s="48" t="s">
        <v>68</v>
      </c>
    </row>
    <row r="56" spans="1:7" ht="15">
      <c r="A56" s="49" t="s">
        <v>69</v>
      </c>
      <c r="B56" s="48" t="s">
        <v>70</v>
      </c>
    </row>
    <row r="57" spans="1:7" ht="15">
      <c r="A57" s="50" t="s">
        <v>71</v>
      </c>
      <c r="B57" s="48" t="s">
        <v>72</v>
      </c>
    </row>
  </sheetData>
  <mergeCells count="15">
    <mergeCell ref="A52:E52"/>
    <mergeCell ref="A35:A40"/>
    <mergeCell ref="F35:F40"/>
    <mergeCell ref="A27:A33"/>
    <mergeCell ref="A42:A47"/>
    <mergeCell ref="F42:F47"/>
    <mergeCell ref="F27:F33"/>
    <mergeCell ref="A1:G1"/>
    <mergeCell ref="A2:G2"/>
    <mergeCell ref="A5:A9"/>
    <mergeCell ref="A11:A17"/>
    <mergeCell ref="A19:A25"/>
    <mergeCell ref="F19:F25"/>
    <mergeCell ref="F5:F9"/>
    <mergeCell ref="F11:F17"/>
  </mergeCells>
  <phoneticPr fontId="3" type="noConversion"/>
  <hyperlinks>
    <hyperlink ref="A2" r:id="rId1" xr:uid="{ECD19CEA-A8D6-4612-9B17-77DF9787A11F}"/>
  </hyperlinks>
  <pageMargins left="0.5" right="0" top="1.17" bottom="0.33" header="0.6" footer="0.17"/>
  <pageSetup scale="75" orientation="portrait" r:id="rId2"/>
  <headerFooter alignWithMargins="0">
    <oddHeader>&amp;C&amp;"Tahoma,Bold"&amp;12Scenario Planning &amp;A</oddHeader>
    <oddFooter>&amp;CTemplate created by Propel Nonprofits. Released under Creative Commons license to encourage adaption; no rights asserted. 
www propelnonprofits.org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47086-FE37-4191-B863-D37576A8E170}">
  <sheetPr>
    <tabColor theme="7"/>
    <pageSetUpPr fitToPage="1"/>
  </sheetPr>
  <dimension ref="A1:F55"/>
  <sheetViews>
    <sheetView zoomScaleNormal="100" workbookViewId="0">
      <selection activeCell="H14" sqref="H14"/>
    </sheetView>
  </sheetViews>
  <sheetFormatPr defaultRowHeight="12.75"/>
  <cols>
    <col min="1" max="1" width="16.42578125" style="1" customWidth="1"/>
    <col min="2" max="2" width="25.5703125" customWidth="1"/>
    <col min="3" max="5" width="13.5703125" customWidth="1"/>
    <col min="6" max="6" width="38.42578125" bestFit="1" customWidth="1"/>
  </cols>
  <sheetData>
    <row r="1" spans="1:6" s="2" customFormat="1" ht="51" customHeight="1">
      <c r="A1" s="41" t="s">
        <v>73</v>
      </c>
      <c r="B1" s="41" t="s">
        <v>74</v>
      </c>
      <c r="C1" s="41" t="s">
        <v>38</v>
      </c>
      <c r="D1" s="41" t="s">
        <v>75</v>
      </c>
      <c r="E1" s="41" t="s">
        <v>76</v>
      </c>
      <c r="F1" s="41" t="s">
        <v>77</v>
      </c>
    </row>
    <row r="2" spans="1:6" ht="16.5" customHeight="1">
      <c r="A2" s="198" t="s">
        <v>78</v>
      </c>
      <c r="B2" s="90" t="s">
        <v>79</v>
      </c>
      <c r="C2" s="96">
        <v>120000</v>
      </c>
      <c r="D2" s="51">
        <v>-30000</v>
      </c>
      <c r="E2" s="81">
        <f>C2+D2</f>
        <v>90000</v>
      </c>
      <c r="F2" s="57" t="s">
        <v>133</v>
      </c>
    </row>
    <row r="3" spans="1:6" ht="16.5" customHeight="1">
      <c r="A3" s="199"/>
      <c r="B3" s="95" t="s">
        <v>80</v>
      </c>
      <c r="C3" s="97">
        <v>95000</v>
      </c>
      <c r="D3" s="103">
        <v>-23750</v>
      </c>
      <c r="E3" s="81">
        <f t="shared" ref="E3:E10" si="0">C3+D3</f>
        <v>71250</v>
      </c>
      <c r="F3" s="59" t="s">
        <v>133</v>
      </c>
    </row>
    <row r="4" spans="1:6" ht="16.5" customHeight="1">
      <c r="A4" s="199"/>
      <c r="B4" s="95" t="s">
        <v>81</v>
      </c>
      <c r="C4" s="97">
        <v>70000</v>
      </c>
      <c r="D4" s="103">
        <v>0</v>
      </c>
      <c r="E4" s="81">
        <f t="shared" si="0"/>
        <v>70000</v>
      </c>
      <c r="F4" s="59"/>
    </row>
    <row r="5" spans="1:6" ht="16.5" customHeight="1">
      <c r="A5" s="199"/>
      <c r="B5" s="95" t="s">
        <v>81</v>
      </c>
      <c r="C5" s="97">
        <v>70000</v>
      </c>
      <c r="D5" s="103">
        <v>-70000</v>
      </c>
      <c r="E5" s="81">
        <f t="shared" si="0"/>
        <v>0</v>
      </c>
      <c r="F5" s="59" t="s">
        <v>134</v>
      </c>
    </row>
    <row r="6" spans="1:6" ht="14.25">
      <c r="A6" s="199"/>
      <c r="B6" s="95" t="s">
        <v>82</v>
      </c>
      <c r="C6" s="97">
        <v>55000</v>
      </c>
      <c r="D6" s="103">
        <v>-55000</v>
      </c>
      <c r="E6" s="81">
        <f t="shared" si="0"/>
        <v>0</v>
      </c>
      <c r="F6" s="59" t="s">
        <v>134</v>
      </c>
    </row>
    <row r="7" spans="1:6" ht="16.5" customHeight="1">
      <c r="A7" s="199"/>
      <c r="B7" s="95" t="s">
        <v>82</v>
      </c>
      <c r="C7" s="97">
        <v>55000</v>
      </c>
      <c r="D7" s="103"/>
      <c r="E7" s="81">
        <f t="shared" si="0"/>
        <v>55000</v>
      </c>
      <c r="F7" s="59"/>
    </row>
    <row r="8" spans="1:6" ht="16.5" customHeight="1">
      <c r="A8" s="199"/>
      <c r="B8" s="95" t="s">
        <v>84</v>
      </c>
      <c r="C8" s="97">
        <v>82000</v>
      </c>
      <c r="D8" s="103">
        <v>-30000</v>
      </c>
      <c r="E8" s="81">
        <f t="shared" si="0"/>
        <v>52000</v>
      </c>
      <c r="F8" s="59" t="s">
        <v>135</v>
      </c>
    </row>
    <row r="9" spans="1:6" ht="16.5" customHeight="1">
      <c r="A9" s="199"/>
      <c r="B9" s="43" t="s">
        <v>85</v>
      </c>
      <c r="C9" s="98">
        <v>100000</v>
      </c>
      <c r="D9" s="53"/>
      <c r="E9" s="81">
        <f t="shared" si="0"/>
        <v>100000</v>
      </c>
      <c r="F9" s="58"/>
    </row>
    <row r="10" spans="1:6" ht="16.5" customHeight="1" thickBot="1">
      <c r="A10" s="200"/>
      <c r="B10" s="44" t="s">
        <v>86</v>
      </c>
      <c r="C10" s="99">
        <v>72000</v>
      </c>
      <c r="D10" s="55">
        <v>-36000</v>
      </c>
      <c r="E10" s="81">
        <f t="shared" si="0"/>
        <v>36000</v>
      </c>
      <c r="F10" s="190" t="s">
        <v>136</v>
      </c>
    </row>
    <row r="11" spans="1:6" ht="16.5" customHeight="1" thickTop="1" thickBot="1">
      <c r="A11" s="211" t="s">
        <v>47</v>
      </c>
      <c r="B11" s="212"/>
      <c r="C11" s="106">
        <f>SUM(C2:C10)</f>
        <v>719000</v>
      </c>
      <c r="D11" s="143">
        <f>SUM(D2:D10)</f>
        <v>-244750</v>
      </c>
      <c r="E11" s="106">
        <f>SUM(E2:E10)</f>
        <v>474250</v>
      </c>
      <c r="F11" s="23"/>
    </row>
    <row r="12" spans="1:6" ht="16.5" customHeight="1">
      <c r="A12" s="213" t="s">
        <v>87</v>
      </c>
      <c r="B12" s="45" t="s">
        <v>88</v>
      </c>
      <c r="C12" s="100">
        <v>56442</v>
      </c>
      <c r="D12" s="51">
        <v>-16858</v>
      </c>
      <c r="E12" s="81">
        <f t="shared" ref="E12:E17" si="1">C12+D12</f>
        <v>39584</v>
      </c>
      <c r="F12" s="66" t="s">
        <v>89</v>
      </c>
    </row>
    <row r="13" spans="1:6" ht="16.5" customHeight="1">
      <c r="A13" s="199"/>
      <c r="B13" s="95" t="s">
        <v>90</v>
      </c>
      <c r="C13" s="100">
        <v>86400</v>
      </c>
      <c r="D13" s="103">
        <v>-19200</v>
      </c>
      <c r="E13" s="81">
        <f t="shared" si="1"/>
        <v>67200</v>
      </c>
      <c r="F13" s="91" t="s">
        <v>89</v>
      </c>
    </row>
    <row r="14" spans="1:6" ht="14.25">
      <c r="A14" s="199"/>
      <c r="B14" s="43" t="s">
        <v>91</v>
      </c>
      <c r="C14" s="97">
        <v>21600</v>
      </c>
      <c r="D14" s="103">
        <v>-4800</v>
      </c>
      <c r="E14" s="81">
        <f t="shared" si="1"/>
        <v>16800</v>
      </c>
      <c r="F14" s="59" t="s">
        <v>137</v>
      </c>
    </row>
    <row r="15" spans="1:6" ht="14.25">
      <c r="A15" s="199"/>
      <c r="B15" s="43" t="s">
        <v>92</v>
      </c>
      <c r="C15" s="97">
        <v>3600</v>
      </c>
      <c r="D15" s="55">
        <v>-600</v>
      </c>
      <c r="E15" s="81">
        <f t="shared" si="1"/>
        <v>3000</v>
      </c>
      <c r="F15" s="58" t="s">
        <v>89</v>
      </c>
    </row>
    <row r="16" spans="1:6" ht="16.5" customHeight="1">
      <c r="A16" s="199"/>
      <c r="B16" s="42"/>
      <c r="C16" s="101"/>
      <c r="D16" s="55"/>
      <c r="E16" s="81">
        <f t="shared" si="1"/>
        <v>0</v>
      </c>
      <c r="F16" s="59"/>
    </row>
    <row r="17" spans="1:6" ht="16.5" customHeight="1" thickBot="1">
      <c r="A17" s="200"/>
      <c r="B17" s="44"/>
      <c r="C17" s="64"/>
      <c r="D17" s="102"/>
      <c r="E17" s="81">
        <f t="shared" si="1"/>
        <v>0</v>
      </c>
      <c r="F17" s="73"/>
    </row>
    <row r="18" spans="1:6" ht="16.5" customHeight="1" thickTop="1" thickBot="1">
      <c r="A18" s="211" t="s">
        <v>47</v>
      </c>
      <c r="B18" s="212"/>
      <c r="C18" s="106">
        <f>SUM(C12:C17)</f>
        <v>168042</v>
      </c>
      <c r="D18" s="143">
        <f>SUM(D12:D17)</f>
        <v>-41458</v>
      </c>
      <c r="E18" s="106">
        <f>SUM(E12:E17)</f>
        <v>126584</v>
      </c>
      <c r="F18" s="25"/>
    </row>
    <row r="19" spans="1:6" ht="16.5" customHeight="1">
      <c r="A19" s="198" t="s">
        <v>93</v>
      </c>
      <c r="B19" s="43" t="s">
        <v>94</v>
      </c>
      <c r="C19" s="63">
        <v>84000</v>
      </c>
      <c r="D19" s="53"/>
      <c r="E19" s="81">
        <f>C19+D19</f>
        <v>84000</v>
      </c>
      <c r="F19" s="71"/>
    </row>
    <row r="20" spans="1:6" ht="16.5" customHeight="1">
      <c r="A20" s="199"/>
      <c r="B20" s="43" t="s">
        <v>95</v>
      </c>
      <c r="C20" s="63">
        <v>33600</v>
      </c>
      <c r="D20" s="53"/>
      <c r="E20" s="81">
        <f>C20+D20</f>
        <v>33600</v>
      </c>
      <c r="F20" s="71"/>
    </row>
    <row r="21" spans="1:6" ht="14.25">
      <c r="A21" s="199"/>
      <c r="B21" s="42" t="s">
        <v>96</v>
      </c>
      <c r="C21" s="104">
        <v>7500</v>
      </c>
      <c r="D21" s="55"/>
      <c r="E21" s="81">
        <f>C21+D21</f>
        <v>7500</v>
      </c>
      <c r="F21" s="78"/>
    </row>
    <row r="22" spans="1:6" ht="16.5" customHeight="1">
      <c r="A22" s="199"/>
      <c r="B22" s="43" t="s">
        <v>97</v>
      </c>
      <c r="C22" s="63">
        <v>13000</v>
      </c>
      <c r="D22" s="53"/>
      <c r="E22" s="81">
        <f>C22+D22</f>
        <v>13000</v>
      </c>
      <c r="F22" s="71"/>
    </row>
    <row r="23" spans="1:6" ht="16.5" customHeight="1" thickBot="1">
      <c r="A23" s="200"/>
      <c r="B23" s="44"/>
      <c r="C23" s="64"/>
      <c r="D23" s="102"/>
      <c r="E23" s="81">
        <f>C23+D23</f>
        <v>0</v>
      </c>
      <c r="F23" s="73"/>
    </row>
    <row r="24" spans="1:6" ht="16.5" customHeight="1" thickTop="1" thickBot="1">
      <c r="A24" s="211" t="s">
        <v>47</v>
      </c>
      <c r="B24" s="212"/>
      <c r="C24" s="106">
        <f>SUM(C19:C23)</f>
        <v>138100</v>
      </c>
      <c r="D24" s="143">
        <f>SUM(D19:D23)</f>
        <v>0</v>
      </c>
      <c r="E24" s="106">
        <f>SUM(E19:E23)</f>
        <v>138100</v>
      </c>
      <c r="F24" s="25"/>
    </row>
    <row r="25" spans="1:6" ht="16.5" customHeight="1">
      <c r="A25" s="198" t="s">
        <v>98</v>
      </c>
      <c r="B25" s="43" t="s">
        <v>99</v>
      </c>
      <c r="C25" s="103">
        <v>1000</v>
      </c>
      <c r="D25" s="103"/>
      <c r="E25" s="81">
        <f t="shared" ref="E25:E30" si="2">C25+D25</f>
        <v>1000</v>
      </c>
      <c r="F25" s="76"/>
    </row>
    <row r="26" spans="1:6" ht="16.5" customHeight="1">
      <c r="A26" s="199"/>
      <c r="B26" s="43" t="s">
        <v>100</v>
      </c>
      <c r="C26" s="103">
        <v>1000</v>
      </c>
      <c r="D26" s="103"/>
      <c r="E26" s="81">
        <f t="shared" si="2"/>
        <v>1000</v>
      </c>
      <c r="F26" s="77"/>
    </row>
    <row r="27" spans="1:6" ht="16.5" customHeight="1">
      <c r="A27" s="199"/>
      <c r="B27" s="42" t="s">
        <v>101</v>
      </c>
      <c r="C27" s="103">
        <v>700</v>
      </c>
      <c r="D27" s="103"/>
      <c r="E27" s="81">
        <f t="shared" si="2"/>
        <v>700</v>
      </c>
      <c r="F27" s="71"/>
    </row>
    <row r="28" spans="1:6" ht="16.5" customHeight="1">
      <c r="A28" s="199"/>
      <c r="B28" s="43" t="s">
        <v>102</v>
      </c>
      <c r="C28" s="105">
        <v>12000</v>
      </c>
      <c r="D28" s="105">
        <v>-6000</v>
      </c>
      <c r="E28" s="81">
        <f t="shared" si="2"/>
        <v>6000</v>
      </c>
      <c r="F28" s="78" t="s">
        <v>138</v>
      </c>
    </row>
    <row r="29" spans="1:6" ht="16.5" customHeight="1">
      <c r="A29" s="199"/>
      <c r="B29" s="42" t="s">
        <v>103</v>
      </c>
      <c r="C29" s="105">
        <v>3000</v>
      </c>
      <c r="D29" s="105">
        <v>-1500</v>
      </c>
      <c r="E29" s="81">
        <f t="shared" si="2"/>
        <v>1500</v>
      </c>
      <c r="F29" s="78" t="s">
        <v>139</v>
      </c>
    </row>
    <row r="30" spans="1:6" ht="16.5" customHeight="1" thickBot="1">
      <c r="A30" s="200"/>
      <c r="B30" s="44" t="s">
        <v>104</v>
      </c>
      <c r="C30" s="102">
        <v>3000</v>
      </c>
      <c r="D30" s="102">
        <v>1500</v>
      </c>
      <c r="E30" s="81">
        <f t="shared" si="2"/>
        <v>4500</v>
      </c>
      <c r="F30" s="191" t="s">
        <v>139</v>
      </c>
    </row>
    <row r="31" spans="1:6" ht="16.5" customHeight="1" thickTop="1" thickBot="1">
      <c r="A31" s="211" t="s">
        <v>47</v>
      </c>
      <c r="B31" s="212"/>
      <c r="C31" s="106">
        <f>SUM(C25:C30)</f>
        <v>20700</v>
      </c>
      <c r="D31" s="143">
        <f>SUM(D25:D30)</f>
        <v>-6000</v>
      </c>
      <c r="E31" s="106">
        <f>SUM(E25:E30)</f>
        <v>14700</v>
      </c>
      <c r="F31" s="23"/>
    </row>
    <row r="32" spans="1:6" ht="29.1" customHeight="1">
      <c r="A32" s="198" t="s">
        <v>105</v>
      </c>
      <c r="B32" s="45" t="s">
        <v>106</v>
      </c>
      <c r="C32" s="103">
        <v>7500</v>
      </c>
      <c r="D32" s="103">
        <v>-3500</v>
      </c>
      <c r="E32" s="81">
        <f t="shared" ref="E32:E37" si="3">C32+D32</f>
        <v>4000</v>
      </c>
      <c r="F32" s="70" t="s">
        <v>140</v>
      </c>
    </row>
    <row r="33" spans="1:6" ht="16.5" customHeight="1">
      <c r="A33" s="199"/>
      <c r="B33" s="43" t="s">
        <v>107</v>
      </c>
      <c r="C33" s="53">
        <v>10000</v>
      </c>
      <c r="D33" s="53">
        <v>-2000</v>
      </c>
      <c r="E33" s="81">
        <f t="shared" si="3"/>
        <v>8000</v>
      </c>
      <c r="F33" s="71" t="s">
        <v>141</v>
      </c>
    </row>
    <row r="34" spans="1:6" ht="16.5" customHeight="1">
      <c r="A34" s="199"/>
      <c r="B34" s="43" t="s">
        <v>108</v>
      </c>
      <c r="C34" s="53">
        <v>1200</v>
      </c>
      <c r="D34" s="53"/>
      <c r="E34" s="81">
        <f t="shared" si="3"/>
        <v>1200</v>
      </c>
      <c r="F34" s="71"/>
    </row>
    <row r="35" spans="1:6" ht="16.5" customHeight="1">
      <c r="A35" s="199"/>
      <c r="B35" s="43"/>
      <c r="C35" s="53"/>
      <c r="D35" s="53"/>
      <c r="E35" s="81">
        <f t="shared" si="3"/>
        <v>0</v>
      </c>
      <c r="F35" s="71"/>
    </row>
    <row r="36" spans="1:6" ht="16.5" customHeight="1">
      <c r="A36" s="199"/>
      <c r="B36" s="43"/>
      <c r="C36" s="53"/>
      <c r="D36" s="53"/>
      <c r="E36" s="81">
        <f t="shared" si="3"/>
        <v>0</v>
      </c>
      <c r="F36" s="72"/>
    </row>
    <row r="37" spans="1:6" ht="16.5" customHeight="1" thickBot="1">
      <c r="A37" s="200"/>
      <c r="B37" s="44"/>
      <c r="C37" s="102"/>
      <c r="D37" s="102"/>
      <c r="E37" s="81">
        <f t="shared" si="3"/>
        <v>0</v>
      </c>
      <c r="F37" s="73"/>
    </row>
    <row r="38" spans="1:6" ht="16.5" customHeight="1" thickTop="1" thickBot="1">
      <c r="A38" s="211" t="s">
        <v>47</v>
      </c>
      <c r="B38" s="212"/>
      <c r="C38" s="106">
        <f>SUM(C32:C37)</f>
        <v>18700</v>
      </c>
      <c r="D38" s="143">
        <f>SUM(D32:D37)</f>
        <v>-5500</v>
      </c>
      <c r="E38" s="106">
        <f>SUM(E32:E37)</f>
        <v>13200</v>
      </c>
      <c r="F38" s="25"/>
    </row>
    <row r="39" spans="1:6" ht="16.5" customHeight="1">
      <c r="A39" s="198" t="s">
        <v>109</v>
      </c>
      <c r="B39" s="45" t="s">
        <v>110</v>
      </c>
      <c r="C39" s="103">
        <v>25000</v>
      </c>
      <c r="D39" s="103"/>
      <c r="E39" s="81">
        <f t="shared" ref="E39:E45" si="4">C39+D39</f>
        <v>25000</v>
      </c>
      <c r="F39" s="70"/>
    </row>
    <row r="40" spans="1:6" ht="32.25" customHeight="1">
      <c r="A40" s="199"/>
      <c r="B40" s="43" t="s">
        <v>112</v>
      </c>
      <c r="C40" s="53">
        <v>70000</v>
      </c>
      <c r="D40" s="53">
        <v>-15000</v>
      </c>
      <c r="E40" s="81">
        <f t="shared" si="4"/>
        <v>55000</v>
      </c>
      <c r="F40" s="71" t="s">
        <v>142</v>
      </c>
    </row>
    <row r="41" spans="1:6" ht="16.5" customHeight="1">
      <c r="A41" s="199"/>
      <c r="B41" s="43"/>
      <c r="C41" s="53"/>
      <c r="D41" s="53"/>
      <c r="E41" s="81">
        <f t="shared" si="4"/>
        <v>0</v>
      </c>
      <c r="F41" s="71"/>
    </row>
    <row r="42" spans="1:6" ht="16.5" customHeight="1">
      <c r="A42" s="199"/>
      <c r="B42" s="43"/>
      <c r="C42" s="53"/>
      <c r="D42" s="53"/>
      <c r="E42" s="81">
        <f t="shared" si="4"/>
        <v>0</v>
      </c>
      <c r="F42" s="71"/>
    </row>
    <row r="43" spans="1:6" ht="16.5" customHeight="1">
      <c r="A43" s="199"/>
      <c r="B43" s="42"/>
      <c r="C43" s="55"/>
      <c r="D43" s="55"/>
      <c r="E43" s="81">
        <f t="shared" si="4"/>
        <v>0</v>
      </c>
      <c r="F43" s="78"/>
    </row>
    <row r="44" spans="1:6" ht="16.5" customHeight="1">
      <c r="A44" s="199"/>
      <c r="B44" s="42"/>
      <c r="C44" s="55"/>
      <c r="D44" s="55"/>
      <c r="E44" s="81">
        <f t="shared" si="4"/>
        <v>0</v>
      </c>
      <c r="F44" s="78"/>
    </row>
    <row r="45" spans="1:6" ht="16.5" customHeight="1" thickBot="1">
      <c r="A45" s="200"/>
      <c r="B45" s="44"/>
      <c r="C45" s="102"/>
      <c r="D45" s="102"/>
      <c r="E45" s="81">
        <f t="shared" si="4"/>
        <v>0</v>
      </c>
      <c r="F45" s="73"/>
    </row>
    <row r="46" spans="1:6" ht="16.5" customHeight="1" thickTop="1" thickBot="1">
      <c r="A46" s="211" t="s">
        <v>47</v>
      </c>
      <c r="B46" s="212"/>
      <c r="C46" s="79">
        <f>SUM(C39:C45)</f>
        <v>95000</v>
      </c>
      <c r="D46" s="79">
        <f>SUM(D39:D45)</f>
        <v>-15000</v>
      </c>
      <c r="E46" s="79">
        <f>SUM(E39:E45)</f>
        <v>80000</v>
      </c>
      <c r="F46" s="25"/>
    </row>
    <row r="47" spans="1:6" ht="16.5" customHeight="1" thickTop="1" thickBot="1">
      <c r="A47" s="28" t="s">
        <v>113</v>
      </c>
      <c r="B47" s="29"/>
      <c r="C47" s="30"/>
      <c r="D47" s="80">
        <f>SUM(D11,D18,D24,D31,D38,D46)</f>
        <v>-312708</v>
      </c>
      <c r="E47" s="141"/>
      <c r="F47" s="32"/>
    </row>
    <row r="48" spans="1:6" ht="16.5" customHeight="1" thickTop="1" thickBot="1">
      <c r="A48" s="28" t="s">
        <v>114</v>
      </c>
      <c r="B48" s="29"/>
      <c r="C48" s="80">
        <f>SUM(C11,C18,C24,C31,C38,C46)</f>
        <v>1159542</v>
      </c>
      <c r="D48" s="142"/>
      <c r="E48" s="80">
        <f>SUM(E11,E18,E24,E31,E38,E46)</f>
        <v>846834</v>
      </c>
      <c r="F48" s="108"/>
    </row>
    <row r="49" spans="1:6" ht="16.5" customHeight="1" thickBot="1">
      <c r="A49" s="35"/>
      <c r="B49" s="36"/>
      <c r="C49" s="37"/>
      <c r="D49" s="38"/>
      <c r="E49" s="38"/>
      <c r="F49" s="39"/>
    </row>
    <row r="50" spans="1:6" ht="17.100000000000001" customHeight="1" thickTop="1" thickBot="1">
      <c r="A50" s="92" t="s">
        <v>115</v>
      </c>
      <c r="B50" s="93"/>
      <c r="C50" s="25"/>
      <c r="D50" s="107">
        <f>(+D47/C48)</f>
        <v>-0.26968234009634839</v>
      </c>
      <c r="E50" s="140"/>
      <c r="F50" s="40"/>
    </row>
    <row r="51" spans="1:6" ht="15.75" customHeight="1">
      <c r="A51" s="94"/>
      <c r="B51" s="94"/>
      <c r="C51" s="94"/>
      <c r="D51" s="94"/>
      <c r="E51" s="94"/>
      <c r="F51" s="94"/>
    </row>
    <row r="52" spans="1:6" ht="15">
      <c r="A52" s="46" t="s">
        <v>17</v>
      </c>
    </row>
    <row r="53" spans="1:6" ht="15">
      <c r="A53" s="47" t="s">
        <v>67</v>
      </c>
      <c r="B53" s="48" t="s">
        <v>116</v>
      </c>
    </row>
    <row r="54" spans="1:6" ht="15">
      <c r="A54" s="49" t="s">
        <v>69</v>
      </c>
      <c r="B54" s="48" t="s">
        <v>70</v>
      </c>
    </row>
    <row r="55" spans="1:6" ht="15">
      <c r="A55" s="50" t="s">
        <v>71</v>
      </c>
      <c r="B55" s="48" t="s">
        <v>72</v>
      </c>
    </row>
  </sheetData>
  <mergeCells count="12">
    <mergeCell ref="A31:B31"/>
    <mergeCell ref="A38:B38"/>
    <mergeCell ref="A46:B46"/>
    <mergeCell ref="A19:A23"/>
    <mergeCell ref="A25:A30"/>
    <mergeCell ref="A32:A37"/>
    <mergeCell ref="A39:A45"/>
    <mergeCell ref="A2:A10"/>
    <mergeCell ref="A11:B11"/>
    <mergeCell ref="A12:A17"/>
    <mergeCell ref="A18:B18"/>
    <mergeCell ref="A24:B24"/>
  </mergeCells>
  <phoneticPr fontId="3" type="noConversion"/>
  <pageMargins left="0.75" right="0.75" top="1" bottom="1" header="0.5" footer="0.5"/>
  <pageSetup scale="76" fitToWidth="0" orientation="portrait" r:id="rId1"/>
  <headerFooter alignWithMargins="0">
    <oddHeader>&amp;C&amp;"Arial,Bold"&amp;12Scenario Planning &amp;A</oddHeader>
    <oddFooter xml:space="preserve">&amp;CTemplate created by Propel Nonprofits. Released under Creative Commons license to encourage adaption; no rights asserted. 
www propelnonprofits.org&amp;R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D6B2-4C2E-499B-B502-6BDEAEB1D7BF}">
  <sheetPr>
    <tabColor theme="9"/>
  </sheetPr>
  <dimension ref="A1:C36"/>
  <sheetViews>
    <sheetView zoomScaleNormal="100" workbookViewId="0">
      <selection activeCell="C24" sqref="C24:C32"/>
    </sheetView>
  </sheetViews>
  <sheetFormatPr defaultRowHeight="12.75"/>
  <cols>
    <col min="1" max="1" width="11.5703125" customWidth="1"/>
    <col min="2" max="2" width="35.140625" customWidth="1"/>
    <col min="3" max="3" width="28" customWidth="1"/>
  </cols>
  <sheetData>
    <row r="1" spans="1:3" ht="15" customHeight="1" thickBot="1">
      <c r="A1" s="214" t="s">
        <v>117</v>
      </c>
      <c r="B1" s="156" t="s">
        <v>118</v>
      </c>
      <c r="C1" s="119" t="s">
        <v>143</v>
      </c>
    </row>
    <row r="2" spans="1:3" ht="14.25">
      <c r="A2" s="215"/>
      <c r="B2" s="157"/>
      <c r="C2" s="152"/>
    </row>
    <row r="3" spans="1:3" ht="15">
      <c r="A3" s="215"/>
      <c r="B3" s="158" t="s">
        <v>120</v>
      </c>
      <c r="C3" s="153">
        <f>('Income Scenario 2'!F52)</f>
        <v>-0.29813504039274696</v>
      </c>
    </row>
    <row r="4" spans="1:3" ht="15">
      <c r="A4" s="215"/>
      <c r="B4" s="158"/>
      <c r="C4" s="154"/>
    </row>
    <row r="5" spans="1:3" ht="15">
      <c r="A5" s="215"/>
      <c r="B5" s="159" t="s">
        <v>121</v>
      </c>
      <c r="C5" s="151">
        <f>('Income Scenario 2'!E50)</f>
        <v>834917.5</v>
      </c>
    </row>
    <row r="6" spans="1:3" ht="15.75" thickBot="1">
      <c r="A6" s="215"/>
      <c r="B6" s="160"/>
      <c r="C6" s="155"/>
    </row>
    <row r="7" spans="1:3" ht="15">
      <c r="A7" s="215"/>
      <c r="B7" s="147" t="s">
        <v>143</v>
      </c>
      <c r="C7" s="145"/>
    </row>
    <row r="8" spans="1:3" ht="15">
      <c r="A8" s="215"/>
      <c r="B8" s="146" t="s">
        <v>122</v>
      </c>
      <c r="C8" s="117">
        <f>-('Expense Scenario 2'!D47)</f>
        <v>312708</v>
      </c>
    </row>
    <row r="9" spans="1:3" ht="15">
      <c r="A9" s="215"/>
      <c r="B9" s="121"/>
      <c r="C9" s="120"/>
    </row>
    <row r="10" spans="1:3" ht="15.75" thickBot="1">
      <c r="A10" s="215"/>
      <c r="B10" s="116" t="s">
        <v>123</v>
      </c>
      <c r="C10" s="117">
        <f>('Expense Scenario 2'!E48)</f>
        <v>846834</v>
      </c>
    </row>
    <row r="11" spans="1:3" ht="15">
      <c r="A11" s="215"/>
      <c r="B11" s="114"/>
      <c r="C11" s="161" t="s">
        <v>124</v>
      </c>
    </row>
    <row r="12" spans="1:3" ht="15">
      <c r="A12" s="215"/>
      <c r="B12" s="116" t="s">
        <v>125</v>
      </c>
      <c r="C12" s="164">
        <f>C5-C10</f>
        <v>-11916.5</v>
      </c>
    </row>
    <row r="13" spans="1:3" ht="13.5" thickBot="1">
      <c r="A13" s="215"/>
      <c r="B13" s="163"/>
      <c r="C13" s="162"/>
    </row>
    <row r="14" spans="1:3" ht="4.5" customHeight="1">
      <c r="A14" s="216"/>
      <c r="B14" s="122"/>
      <c r="C14" s="123"/>
    </row>
    <row r="15" spans="1:3" ht="12.75" customHeight="1">
      <c r="A15" s="217" t="s">
        <v>126</v>
      </c>
      <c r="B15" s="220" t="s">
        <v>127</v>
      </c>
      <c r="C15" s="228" t="s">
        <v>144</v>
      </c>
    </row>
    <row r="16" spans="1:3" ht="12.75" customHeight="1">
      <c r="A16" s="218"/>
      <c r="B16" s="221"/>
      <c r="C16" s="228"/>
    </row>
    <row r="17" spans="1:3" ht="12.75" customHeight="1">
      <c r="A17" s="218"/>
      <c r="B17" s="221"/>
      <c r="C17" s="228"/>
    </row>
    <row r="18" spans="1:3" ht="12.75" customHeight="1">
      <c r="A18" s="218"/>
      <c r="B18" s="221"/>
      <c r="C18" s="228"/>
    </row>
    <row r="19" spans="1:3" ht="12.75" customHeight="1">
      <c r="A19" s="218"/>
      <c r="B19" s="221"/>
      <c r="C19" s="228"/>
    </row>
    <row r="20" spans="1:3" ht="12.75" customHeight="1">
      <c r="A20" s="218"/>
      <c r="B20" s="221"/>
      <c r="C20" s="228"/>
    </row>
    <row r="21" spans="1:3" ht="12.75" customHeight="1">
      <c r="A21" s="218"/>
      <c r="B21" s="221"/>
      <c r="C21" s="228"/>
    </row>
    <row r="22" spans="1:3" ht="12.75" customHeight="1">
      <c r="A22" s="218"/>
      <c r="B22" s="221"/>
      <c r="C22" s="228"/>
    </row>
    <row r="23" spans="1:3" ht="17.25" customHeight="1">
      <c r="A23" s="218"/>
      <c r="B23" s="222"/>
      <c r="C23" s="229"/>
    </row>
    <row r="24" spans="1:3" ht="12.75" customHeight="1">
      <c r="A24" s="218"/>
      <c r="B24" s="220" t="s">
        <v>129</v>
      </c>
      <c r="C24" s="223" t="s">
        <v>145</v>
      </c>
    </row>
    <row r="25" spans="1:3" ht="12.75" customHeight="1">
      <c r="A25" s="218"/>
      <c r="B25" s="221"/>
      <c r="C25" s="224"/>
    </row>
    <row r="26" spans="1:3" ht="12.75" customHeight="1">
      <c r="A26" s="218"/>
      <c r="B26" s="221"/>
      <c r="C26" s="224"/>
    </row>
    <row r="27" spans="1:3" ht="12.75" customHeight="1">
      <c r="A27" s="218"/>
      <c r="B27" s="221"/>
      <c r="C27" s="224"/>
    </row>
    <row r="28" spans="1:3" ht="12.75" customHeight="1">
      <c r="A28" s="218"/>
      <c r="B28" s="221"/>
      <c r="C28" s="224"/>
    </row>
    <row r="29" spans="1:3" ht="12.75" customHeight="1">
      <c r="A29" s="218"/>
      <c r="B29" s="221"/>
      <c r="C29" s="224"/>
    </row>
    <row r="30" spans="1:3" ht="12.75" customHeight="1">
      <c r="A30" s="218"/>
      <c r="B30" s="221"/>
      <c r="C30" s="224"/>
    </row>
    <row r="31" spans="1:3" ht="12.75" customHeight="1">
      <c r="A31" s="218"/>
      <c r="B31" s="221"/>
      <c r="C31" s="224"/>
    </row>
    <row r="32" spans="1:3" ht="48.75" customHeight="1" thickBot="1">
      <c r="A32" s="219"/>
      <c r="B32" s="226"/>
      <c r="C32" s="227"/>
    </row>
    <row r="34" spans="1:2" ht="15">
      <c r="A34" s="124" t="s">
        <v>17</v>
      </c>
      <c r="B34" s="125"/>
    </row>
    <row r="35" spans="1:2" ht="15">
      <c r="A35" s="126" t="s">
        <v>69</v>
      </c>
      <c r="B35" s="127" t="s">
        <v>70</v>
      </c>
    </row>
    <row r="36" spans="1:2" ht="15">
      <c r="A36" s="128" t="s">
        <v>71</v>
      </c>
      <c r="B36" s="127" t="s">
        <v>72</v>
      </c>
    </row>
  </sheetData>
  <mergeCells count="6">
    <mergeCell ref="A1:A14"/>
    <mergeCell ref="A15:A32"/>
    <mergeCell ref="B15:B23"/>
    <mergeCell ref="C15:C23"/>
    <mergeCell ref="B24:B32"/>
    <mergeCell ref="C24:C32"/>
  </mergeCells>
  <pageMargins left="0.7" right="0.7" top="0.75" bottom="0.75" header="0.3" footer="0.3"/>
  <pageSetup orientation="portrait" r:id="rId1"/>
  <headerFooter>
    <oddFooter>&amp;CTemplate created by Propel Nonprofits. Released under Creative Commons license to encourage adaption; no rights asserted. 
www propelnonprofits.org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3D1B-8273-4C83-9CD1-5394898D1BC6}">
  <sheetPr>
    <tabColor theme="5"/>
  </sheetPr>
  <dimension ref="A1:G57"/>
  <sheetViews>
    <sheetView zoomScaleNormal="100" workbookViewId="0">
      <pane xSplit="1" ySplit="4" topLeftCell="B5" activePane="bottomRight" state="frozen"/>
      <selection pane="bottomRight" activeCell="B35" sqref="B35:C35"/>
      <selection pane="bottomLeft" activeCell="I54" sqref="I54"/>
      <selection pane="topRight" activeCell="I54" sqref="I54"/>
    </sheetView>
  </sheetViews>
  <sheetFormatPr defaultRowHeight="12.75"/>
  <cols>
    <col min="1" max="1" width="14.5703125" style="1" customWidth="1"/>
    <col min="2" max="2" width="25.5703125" customWidth="1"/>
    <col min="3" max="5" width="13.5703125" customWidth="1"/>
    <col min="6" max="6" width="15.85546875" customWidth="1"/>
    <col min="7" max="7" width="34.5703125" customWidth="1"/>
  </cols>
  <sheetData>
    <row r="1" spans="1:7" ht="14.25">
      <c r="A1" s="195" t="s">
        <v>34</v>
      </c>
      <c r="B1" s="195"/>
      <c r="C1" s="195"/>
      <c r="D1" s="195"/>
      <c r="E1" s="195"/>
      <c r="F1" s="195"/>
      <c r="G1" s="195"/>
    </row>
    <row r="2" spans="1:7" ht="14.25">
      <c r="A2" s="197" t="s">
        <v>35</v>
      </c>
      <c r="B2" s="197"/>
      <c r="C2" s="197"/>
      <c r="D2" s="197"/>
      <c r="E2" s="197"/>
      <c r="F2" s="197"/>
      <c r="G2" s="197"/>
    </row>
    <row r="3" spans="1:7" ht="13.5" thickBot="1"/>
    <row r="4" spans="1:7" s="2" customFormat="1" ht="51" customHeight="1">
      <c r="A4" s="41" t="s">
        <v>36</v>
      </c>
      <c r="B4" s="41" t="s">
        <v>37</v>
      </c>
      <c r="C4" s="41" t="s">
        <v>38</v>
      </c>
      <c r="D4" s="41" t="s">
        <v>39</v>
      </c>
      <c r="E4" s="41" t="s">
        <v>40</v>
      </c>
      <c r="F4" s="41" t="s">
        <v>146</v>
      </c>
      <c r="G4" s="41" t="s">
        <v>42</v>
      </c>
    </row>
    <row r="5" spans="1:7" ht="16.5" customHeight="1">
      <c r="A5" s="198" t="s">
        <v>43</v>
      </c>
      <c r="B5" s="42" t="s">
        <v>44</v>
      </c>
      <c r="C5" s="51">
        <v>24750</v>
      </c>
      <c r="D5" s="52">
        <v>1</v>
      </c>
      <c r="E5" s="81">
        <f>C5*D5</f>
        <v>24750</v>
      </c>
      <c r="F5" s="204"/>
      <c r="G5" s="57"/>
    </row>
    <row r="6" spans="1:7" ht="16.5" customHeight="1">
      <c r="A6" s="199"/>
      <c r="B6" s="43" t="s">
        <v>46</v>
      </c>
      <c r="C6" s="53">
        <v>10000</v>
      </c>
      <c r="D6" s="54">
        <v>1</v>
      </c>
      <c r="E6" s="82">
        <f>C6*D6</f>
        <v>10000</v>
      </c>
      <c r="F6" s="205"/>
      <c r="G6" s="58"/>
    </row>
    <row r="7" spans="1:7" ht="16.5" customHeight="1">
      <c r="A7" s="199"/>
      <c r="B7" s="42"/>
      <c r="C7" s="55"/>
      <c r="D7" s="56"/>
      <c r="E7" s="82">
        <f>C7*D7</f>
        <v>0</v>
      </c>
      <c r="F7" s="205"/>
      <c r="G7" s="59"/>
    </row>
    <row r="8" spans="1:7" ht="16.5" customHeight="1">
      <c r="A8" s="199"/>
      <c r="B8" s="42"/>
      <c r="C8" s="55"/>
      <c r="D8" s="56"/>
      <c r="E8" s="82">
        <f>C8*D8</f>
        <v>0</v>
      </c>
      <c r="F8" s="205"/>
      <c r="G8" s="59"/>
    </row>
    <row r="9" spans="1:7" ht="16.5" customHeight="1" thickBot="1">
      <c r="A9" s="200"/>
      <c r="B9" s="44"/>
      <c r="C9" s="55"/>
      <c r="D9" s="56"/>
      <c r="E9" s="83">
        <f>C9*D9</f>
        <v>0</v>
      </c>
      <c r="F9" s="206"/>
      <c r="G9" s="60"/>
    </row>
    <row r="10" spans="1:7" ht="16.5" customHeight="1" thickTop="1" thickBot="1">
      <c r="A10" s="20" t="s">
        <v>47</v>
      </c>
      <c r="B10" s="21"/>
      <c r="C10" s="79">
        <f>SUM(C5:C9)</f>
        <v>34750</v>
      </c>
      <c r="D10" s="22"/>
      <c r="E10" s="84">
        <f>SUM(E5:E9)</f>
        <v>34750</v>
      </c>
      <c r="F10" s="84">
        <f>C10-E10</f>
        <v>0</v>
      </c>
      <c r="G10" s="23"/>
    </row>
    <row r="11" spans="1:7" ht="16.5" customHeight="1">
      <c r="A11" s="198" t="s">
        <v>48</v>
      </c>
      <c r="B11" s="45" t="s">
        <v>49</v>
      </c>
      <c r="C11" s="61">
        <v>100000</v>
      </c>
      <c r="D11" s="62">
        <v>0</v>
      </c>
      <c r="E11" s="85">
        <f t="shared" ref="E11:E33" si="0">C11*D11</f>
        <v>0</v>
      </c>
      <c r="F11" s="207"/>
      <c r="G11" s="66"/>
    </row>
    <row r="12" spans="1:7" ht="16.5" customHeight="1">
      <c r="A12" s="199"/>
      <c r="B12" s="43" t="s">
        <v>50</v>
      </c>
      <c r="C12" s="63">
        <v>45000</v>
      </c>
      <c r="D12" s="54">
        <v>1</v>
      </c>
      <c r="E12" s="82">
        <f t="shared" si="0"/>
        <v>45000</v>
      </c>
      <c r="F12" s="205"/>
      <c r="G12" s="58"/>
    </row>
    <row r="13" spans="1:7" ht="16.5" customHeight="1">
      <c r="A13" s="199"/>
      <c r="B13" s="43"/>
      <c r="C13" s="63"/>
      <c r="D13" s="54"/>
      <c r="E13" s="82">
        <f t="shared" si="0"/>
        <v>0</v>
      </c>
      <c r="F13" s="205"/>
      <c r="G13" s="91"/>
    </row>
    <row r="14" spans="1:7" ht="16.5" customHeight="1">
      <c r="A14" s="199"/>
      <c r="B14" s="43"/>
      <c r="C14" s="63"/>
      <c r="D14" s="54"/>
      <c r="E14" s="82">
        <f t="shared" si="0"/>
        <v>0</v>
      </c>
      <c r="F14" s="205"/>
      <c r="G14" s="67"/>
    </row>
    <row r="15" spans="1:7" ht="16.5" customHeight="1">
      <c r="A15" s="199"/>
      <c r="B15" s="43"/>
      <c r="C15" s="63"/>
      <c r="D15" s="54"/>
      <c r="E15" s="82">
        <f t="shared" si="0"/>
        <v>0</v>
      </c>
      <c r="F15" s="205"/>
      <c r="G15" s="67"/>
    </row>
    <row r="16" spans="1:7" ht="16.5" customHeight="1">
      <c r="A16" s="199"/>
      <c r="B16" s="43"/>
      <c r="C16" s="63"/>
      <c r="D16" s="54"/>
      <c r="E16" s="82">
        <f t="shared" si="0"/>
        <v>0</v>
      </c>
      <c r="F16" s="205"/>
      <c r="G16" s="67"/>
    </row>
    <row r="17" spans="1:7" ht="16.5" customHeight="1" thickBot="1">
      <c r="A17" s="200"/>
      <c r="B17" s="44"/>
      <c r="C17" s="64"/>
      <c r="D17" s="65"/>
      <c r="E17" s="83">
        <f t="shared" si="0"/>
        <v>0</v>
      </c>
      <c r="F17" s="206"/>
      <c r="G17" s="60"/>
    </row>
    <row r="18" spans="1:7" ht="16.5" customHeight="1" thickTop="1" thickBot="1">
      <c r="A18" s="20" t="s">
        <v>47</v>
      </c>
      <c r="B18" s="21"/>
      <c r="C18" s="79">
        <f>SUM(C11:C17)</f>
        <v>145000</v>
      </c>
      <c r="D18" s="24"/>
      <c r="E18" s="84">
        <f>SUM(E11:E17)</f>
        <v>45000</v>
      </c>
      <c r="F18" s="84">
        <f>C18-E18</f>
        <v>100000</v>
      </c>
      <c r="G18" s="23"/>
    </row>
    <row r="19" spans="1:7" ht="16.5" customHeight="1">
      <c r="A19" s="198" t="s">
        <v>52</v>
      </c>
      <c r="B19" s="45" t="s">
        <v>53</v>
      </c>
      <c r="C19" s="68">
        <v>15000</v>
      </c>
      <c r="D19" s="69">
        <v>1</v>
      </c>
      <c r="E19" s="85">
        <f t="shared" si="0"/>
        <v>15000</v>
      </c>
      <c r="F19" s="201"/>
      <c r="G19" s="70"/>
    </row>
    <row r="20" spans="1:7" ht="16.5" customHeight="1">
      <c r="A20" s="199"/>
      <c r="B20" s="43" t="s">
        <v>54</v>
      </c>
      <c r="C20" s="63">
        <v>32500</v>
      </c>
      <c r="D20" s="54">
        <v>1</v>
      </c>
      <c r="E20" s="82">
        <f t="shared" si="0"/>
        <v>32500</v>
      </c>
      <c r="F20" s="202"/>
      <c r="G20" s="71"/>
    </row>
    <row r="21" spans="1:7" ht="16.5" customHeight="1">
      <c r="A21" s="199"/>
      <c r="B21" s="43"/>
      <c r="C21" s="63"/>
      <c r="D21" s="54"/>
      <c r="E21" s="82">
        <f t="shared" si="0"/>
        <v>0</v>
      </c>
      <c r="F21" s="202"/>
      <c r="G21" s="71"/>
    </row>
    <row r="22" spans="1:7" ht="16.5" customHeight="1">
      <c r="A22" s="199"/>
      <c r="B22" s="43"/>
      <c r="C22" s="63"/>
      <c r="D22" s="54"/>
      <c r="E22" s="82">
        <f t="shared" si="0"/>
        <v>0</v>
      </c>
      <c r="F22" s="202"/>
      <c r="G22" s="72"/>
    </row>
    <row r="23" spans="1:7" ht="16.5" customHeight="1">
      <c r="A23" s="199"/>
      <c r="B23" s="43"/>
      <c r="C23" s="63"/>
      <c r="D23" s="54"/>
      <c r="E23" s="82">
        <f t="shared" si="0"/>
        <v>0</v>
      </c>
      <c r="F23" s="202"/>
      <c r="G23" s="72"/>
    </row>
    <row r="24" spans="1:7" ht="16.5" customHeight="1">
      <c r="A24" s="199"/>
      <c r="B24" s="43"/>
      <c r="C24" s="63"/>
      <c r="D24" s="54"/>
      <c r="E24" s="82">
        <f t="shared" si="0"/>
        <v>0</v>
      </c>
      <c r="F24" s="202"/>
      <c r="G24" s="72"/>
    </row>
    <row r="25" spans="1:7" ht="16.5" customHeight="1" thickBot="1">
      <c r="A25" s="200"/>
      <c r="B25" s="44"/>
      <c r="C25" s="64"/>
      <c r="D25" s="65"/>
      <c r="E25" s="83">
        <f t="shared" si="0"/>
        <v>0</v>
      </c>
      <c r="F25" s="203"/>
      <c r="G25" s="73"/>
    </row>
    <row r="26" spans="1:7" ht="16.5" customHeight="1" thickTop="1" thickBot="1">
      <c r="A26" s="20" t="s">
        <v>47</v>
      </c>
      <c r="B26" s="21"/>
      <c r="C26" s="79">
        <f>SUM(C19:C25)</f>
        <v>47500</v>
      </c>
      <c r="D26" s="24"/>
      <c r="E26" s="80">
        <f>SUM(E19:E25)</f>
        <v>47500</v>
      </c>
      <c r="F26" s="80">
        <f>C26-E26</f>
        <v>0</v>
      </c>
      <c r="G26" s="25"/>
    </row>
    <row r="27" spans="1:7" ht="16.5" customHeight="1">
      <c r="A27" s="198" t="s">
        <v>55</v>
      </c>
      <c r="B27" s="45" t="s">
        <v>56</v>
      </c>
      <c r="C27" s="68">
        <v>475000</v>
      </c>
      <c r="D27" s="69">
        <v>1</v>
      </c>
      <c r="E27" s="85">
        <f t="shared" si="0"/>
        <v>475000</v>
      </c>
      <c r="F27" s="201"/>
      <c r="G27" s="76"/>
    </row>
    <row r="28" spans="1:7" ht="16.5" customHeight="1">
      <c r="A28" s="199"/>
      <c r="B28" s="43" t="s">
        <v>57</v>
      </c>
      <c r="C28" s="68">
        <v>345000</v>
      </c>
      <c r="D28" s="69">
        <v>1</v>
      </c>
      <c r="E28" s="82">
        <f t="shared" si="0"/>
        <v>345000</v>
      </c>
      <c r="F28" s="202"/>
      <c r="G28" s="77"/>
    </row>
    <row r="29" spans="1:7" ht="16.5" customHeight="1">
      <c r="A29" s="199"/>
      <c r="B29" s="43" t="s">
        <v>58</v>
      </c>
      <c r="C29" s="68">
        <v>75000</v>
      </c>
      <c r="D29" s="69">
        <v>0.47</v>
      </c>
      <c r="E29" s="82">
        <f t="shared" si="0"/>
        <v>35250</v>
      </c>
      <c r="F29" s="202"/>
      <c r="G29" s="71" t="s">
        <v>147</v>
      </c>
    </row>
    <row r="30" spans="1:7" ht="14.25">
      <c r="A30" s="199"/>
      <c r="B30" s="43" t="s">
        <v>59</v>
      </c>
      <c r="C30" s="68">
        <v>50000</v>
      </c>
      <c r="D30" s="69">
        <v>1</v>
      </c>
      <c r="E30" s="82">
        <f t="shared" si="0"/>
        <v>50000</v>
      </c>
      <c r="F30" s="202"/>
      <c r="G30" s="139"/>
    </row>
    <row r="31" spans="1:7" ht="16.5" customHeight="1">
      <c r="A31" s="199"/>
      <c r="B31" s="42"/>
      <c r="C31" s="74"/>
      <c r="D31" s="75"/>
      <c r="E31" s="82">
        <f t="shared" si="0"/>
        <v>0</v>
      </c>
      <c r="F31" s="202"/>
      <c r="G31" s="78"/>
    </row>
    <row r="32" spans="1:7" ht="16.5" customHeight="1">
      <c r="A32" s="199"/>
      <c r="B32" s="42"/>
      <c r="C32" s="74"/>
      <c r="D32" s="75"/>
      <c r="E32" s="82">
        <f t="shared" si="0"/>
        <v>0</v>
      </c>
      <c r="F32" s="202"/>
      <c r="G32" s="78"/>
    </row>
    <row r="33" spans="1:7" ht="16.5" customHeight="1" thickBot="1">
      <c r="A33" s="200"/>
      <c r="B33" s="44"/>
      <c r="C33" s="64"/>
      <c r="D33" s="65"/>
      <c r="E33" s="83">
        <f t="shared" si="0"/>
        <v>0</v>
      </c>
      <c r="F33" s="203"/>
      <c r="G33" s="73"/>
    </row>
    <row r="34" spans="1:7" ht="16.5" customHeight="1" thickTop="1" thickBot="1">
      <c r="A34" s="26" t="s">
        <v>47</v>
      </c>
      <c r="B34" s="27"/>
      <c r="C34" s="79">
        <f>SUM(C27:C33)</f>
        <v>945000</v>
      </c>
      <c r="D34" s="22"/>
      <c r="E34" s="84">
        <f>SUM(E27:E33)</f>
        <v>905250</v>
      </c>
      <c r="F34" s="84">
        <f>C34-E34</f>
        <v>39750</v>
      </c>
      <c r="G34" s="23"/>
    </row>
    <row r="35" spans="1:7" ht="16.5" customHeight="1">
      <c r="A35" s="198" t="s">
        <v>60</v>
      </c>
      <c r="B35" s="45" t="s">
        <v>61</v>
      </c>
      <c r="C35" s="68">
        <v>17000</v>
      </c>
      <c r="D35" s="69">
        <v>1</v>
      </c>
      <c r="E35" s="85">
        <f t="shared" ref="E35:E40" si="1">C35*D35</f>
        <v>17000</v>
      </c>
      <c r="F35" s="201"/>
      <c r="G35" s="70"/>
    </row>
    <row r="36" spans="1:7" ht="16.5" customHeight="1">
      <c r="A36" s="199"/>
      <c r="B36" s="43"/>
      <c r="C36" s="63"/>
      <c r="D36" s="54"/>
      <c r="E36" s="82">
        <f t="shared" si="1"/>
        <v>0</v>
      </c>
      <c r="F36" s="202"/>
      <c r="G36" s="71"/>
    </row>
    <row r="37" spans="1:7" ht="16.5" customHeight="1">
      <c r="A37" s="199"/>
      <c r="B37" s="43"/>
      <c r="C37" s="63"/>
      <c r="D37" s="54"/>
      <c r="E37" s="82">
        <f t="shared" si="1"/>
        <v>0</v>
      </c>
      <c r="F37" s="202"/>
      <c r="G37" s="71"/>
    </row>
    <row r="38" spans="1:7" ht="16.5" customHeight="1">
      <c r="A38" s="199"/>
      <c r="B38" s="43"/>
      <c r="C38" s="63"/>
      <c r="D38" s="54"/>
      <c r="E38" s="82">
        <f t="shared" si="1"/>
        <v>0</v>
      </c>
      <c r="F38" s="202"/>
      <c r="G38" s="71"/>
    </row>
    <row r="39" spans="1:7" ht="16.5" customHeight="1">
      <c r="A39" s="199"/>
      <c r="B39" s="43"/>
      <c r="C39" s="63"/>
      <c r="D39" s="54"/>
      <c r="E39" s="82">
        <f t="shared" si="1"/>
        <v>0</v>
      </c>
      <c r="F39" s="202"/>
      <c r="G39" s="71"/>
    </row>
    <row r="40" spans="1:7" ht="16.5" customHeight="1" thickBot="1">
      <c r="A40" s="200"/>
      <c r="B40" s="44"/>
      <c r="C40" s="64"/>
      <c r="D40" s="65"/>
      <c r="E40" s="83">
        <f t="shared" si="1"/>
        <v>0</v>
      </c>
      <c r="F40" s="203"/>
      <c r="G40" s="73"/>
    </row>
    <row r="41" spans="1:7" ht="16.5" customHeight="1" thickTop="1" thickBot="1">
      <c r="A41" s="20" t="s">
        <v>47</v>
      </c>
      <c r="B41" s="21"/>
      <c r="C41" s="79">
        <f>SUM(C35:C40)</f>
        <v>17000</v>
      </c>
      <c r="D41" s="24"/>
      <c r="E41" s="80">
        <f>SUM(E35:E40)</f>
        <v>17000</v>
      </c>
      <c r="F41" s="80">
        <f>C41-E41</f>
        <v>0</v>
      </c>
      <c r="G41" s="25"/>
    </row>
    <row r="42" spans="1:7" ht="16.5" customHeight="1">
      <c r="A42" s="198" t="s">
        <v>63</v>
      </c>
      <c r="B42" s="45" t="s">
        <v>148</v>
      </c>
      <c r="C42" s="68">
        <v>320</v>
      </c>
      <c r="D42" s="69">
        <v>1</v>
      </c>
      <c r="E42" s="85">
        <f t="shared" ref="E42:E47" si="2">C42*D42</f>
        <v>320</v>
      </c>
      <c r="F42" s="201"/>
      <c r="G42" s="70"/>
    </row>
    <row r="43" spans="1:7" ht="16.5" customHeight="1">
      <c r="A43" s="199"/>
      <c r="B43" s="43"/>
      <c r="C43" s="63"/>
      <c r="D43" s="54"/>
      <c r="E43" s="82">
        <f t="shared" si="2"/>
        <v>0</v>
      </c>
      <c r="F43" s="202"/>
      <c r="G43" s="71"/>
    </row>
    <row r="44" spans="1:7" ht="16.5" customHeight="1">
      <c r="A44" s="199"/>
      <c r="B44" s="43"/>
      <c r="C44" s="63"/>
      <c r="D44" s="54"/>
      <c r="E44" s="82">
        <f t="shared" si="2"/>
        <v>0</v>
      </c>
      <c r="F44" s="202"/>
      <c r="G44" s="71"/>
    </row>
    <row r="45" spans="1:7" ht="16.5" customHeight="1">
      <c r="A45" s="199"/>
      <c r="B45" s="43"/>
      <c r="C45" s="63"/>
      <c r="D45" s="54"/>
      <c r="E45" s="82">
        <f t="shared" si="2"/>
        <v>0</v>
      </c>
      <c r="F45" s="202"/>
      <c r="G45" s="71"/>
    </row>
    <row r="46" spans="1:7" ht="16.5" customHeight="1">
      <c r="A46" s="199"/>
      <c r="B46" s="43"/>
      <c r="C46" s="63"/>
      <c r="D46" s="54"/>
      <c r="E46" s="82">
        <f t="shared" si="2"/>
        <v>0</v>
      </c>
      <c r="F46" s="202"/>
      <c r="G46" s="72"/>
    </row>
    <row r="47" spans="1:7" ht="16.5" customHeight="1" thickBot="1">
      <c r="A47" s="200"/>
      <c r="B47" s="44"/>
      <c r="C47" s="64"/>
      <c r="D47" s="65"/>
      <c r="E47" s="83">
        <f t="shared" si="2"/>
        <v>0</v>
      </c>
      <c r="F47" s="203"/>
      <c r="G47" s="73"/>
    </row>
    <row r="48" spans="1:7" ht="16.5" customHeight="1" thickTop="1" thickBot="1">
      <c r="A48" s="20" t="s">
        <v>47</v>
      </c>
      <c r="B48" s="21"/>
      <c r="C48" s="79">
        <f>SUM(C42:C47)</f>
        <v>320</v>
      </c>
      <c r="D48" s="24"/>
      <c r="E48" s="80">
        <f>SUM(E42:E47)</f>
        <v>320</v>
      </c>
      <c r="F48" s="80">
        <f>C48-E48</f>
        <v>0</v>
      </c>
      <c r="G48" s="25"/>
    </row>
    <row r="49" spans="1:7" ht="16.5" customHeight="1" thickTop="1" thickBot="1">
      <c r="A49" s="28"/>
      <c r="B49" s="29"/>
      <c r="C49" s="30"/>
      <c r="D49" s="31"/>
      <c r="E49" s="30"/>
      <c r="F49" s="87"/>
      <c r="G49" s="32"/>
    </row>
    <row r="50" spans="1:7" ht="21.75" customHeight="1" thickTop="1" thickBot="1">
      <c r="A50" s="28" t="s">
        <v>65</v>
      </c>
      <c r="B50" s="29"/>
      <c r="C50" s="80">
        <f>SUM(C10,C18,C26,C34,C41,C48)</f>
        <v>1189570</v>
      </c>
      <c r="D50" s="33"/>
      <c r="E50" s="80">
        <f>SUM(E10,E18,E26,E34, E41, E48)</f>
        <v>1049820</v>
      </c>
      <c r="F50" s="89">
        <f>C50-E50</f>
        <v>139750</v>
      </c>
      <c r="G50" s="34"/>
    </row>
    <row r="51" spans="1:7" ht="16.5" customHeight="1" thickBot="1">
      <c r="A51" s="35"/>
      <c r="B51" s="36"/>
      <c r="C51" s="37"/>
      <c r="D51" s="38"/>
      <c r="E51" s="38"/>
      <c r="F51" s="88"/>
      <c r="G51" s="39"/>
    </row>
    <row r="52" spans="1:7" ht="16.5" customHeight="1" thickBot="1">
      <c r="A52" s="208" t="s">
        <v>66</v>
      </c>
      <c r="B52" s="209"/>
      <c r="C52" s="209"/>
      <c r="D52" s="209"/>
      <c r="E52" s="210"/>
      <c r="F52" s="86">
        <f>-(+F50/+C50)</f>
        <v>-0.11747942533856771</v>
      </c>
      <c r="G52" s="40"/>
    </row>
    <row r="53" spans="1:7" ht="15.75" customHeight="1"/>
    <row r="54" spans="1:7" ht="15">
      <c r="A54" s="46" t="s">
        <v>17</v>
      </c>
    </row>
    <row r="55" spans="1:7" ht="15">
      <c r="A55" s="47" t="s">
        <v>67</v>
      </c>
      <c r="B55" s="48" t="s">
        <v>68</v>
      </c>
    </row>
    <row r="56" spans="1:7" ht="15">
      <c r="A56" s="49" t="s">
        <v>69</v>
      </c>
      <c r="B56" s="48" t="s">
        <v>70</v>
      </c>
    </row>
    <row r="57" spans="1:7" ht="15">
      <c r="A57" s="50" t="s">
        <v>71</v>
      </c>
      <c r="B57" s="48" t="s">
        <v>72</v>
      </c>
    </row>
  </sheetData>
  <mergeCells count="15">
    <mergeCell ref="A1:G1"/>
    <mergeCell ref="A2:G2"/>
    <mergeCell ref="F5:F9"/>
    <mergeCell ref="A52:E52"/>
    <mergeCell ref="F11:F17"/>
    <mergeCell ref="A27:A33"/>
    <mergeCell ref="A5:A9"/>
    <mergeCell ref="A11:A17"/>
    <mergeCell ref="A19:A25"/>
    <mergeCell ref="A35:A40"/>
    <mergeCell ref="F35:F40"/>
    <mergeCell ref="F19:F25"/>
    <mergeCell ref="F27:F33"/>
    <mergeCell ref="A42:A47"/>
    <mergeCell ref="F42:F47"/>
  </mergeCells>
  <phoneticPr fontId="3" type="noConversion"/>
  <hyperlinks>
    <hyperlink ref="A2" r:id="rId1" xr:uid="{AAABD6DD-064E-4A3D-9D01-2243191E185D}"/>
  </hyperlinks>
  <pageMargins left="0.5" right="0" top="1.17" bottom="0.33" header="0.6" footer="0.17"/>
  <pageSetup scale="75" orientation="portrait" r:id="rId2"/>
  <headerFooter alignWithMargins="0">
    <oddHeader>&amp;C&amp;"Tahoma,Bold"&amp;12Scenario Planning &amp;A</oddHeader>
    <oddFooter xml:space="preserve">&amp;CTemplate created by Propel Nonprofits. Released under Creative Commons license to encourage adaption; no rights asserted. 
www propelnonprofits.org&amp;R&amp;8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7F08E-B7AF-456B-B81D-23DB3FAE7463}">
  <sheetPr>
    <tabColor theme="7"/>
    <pageSetUpPr fitToPage="1"/>
  </sheetPr>
  <dimension ref="A1:F55"/>
  <sheetViews>
    <sheetView topLeftCell="A30" workbookViewId="0">
      <selection activeCell="G13" sqref="G13"/>
    </sheetView>
  </sheetViews>
  <sheetFormatPr defaultRowHeight="12.75"/>
  <cols>
    <col min="1" max="1" width="15.5703125" style="1" customWidth="1"/>
    <col min="2" max="2" width="25.5703125" customWidth="1"/>
    <col min="3" max="5" width="13.5703125" customWidth="1"/>
    <col min="6" max="6" width="38.42578125" bestFit="1" customWidth="1"/>
  </cols>
  <sheetData>
    <row r="1" spans="1:6" s="2" customFormat="1" ht="51" customHeight="1">
      <c r="A1" s="41" t="s">
        <v>73</v>
      </c>
      <c r="B1" s="41" t="s">
        <v>74</v>
      </c>
      <c r="C1" s="41" t="s">
        <v>38</v>
      </c>
      <c r="D1" s="41" t="s">
        <v>75</v>
      </c>
      <c r="E1" s="41" t="s">
        <v>76</v>
      </c>
      <c r="F1" s="41" t="s">
        <v>77</v>
      </c>
    </row>
    <row r="2" spans="1:6" ht="16.5" customHeight="1">
      <c r="A2" s="198" t="s">
        <v>78</v>
      </c>
      <c r="B2" s="90" t="s">
        <v>79</v>
      </c>
      <c r="C2" s="96">
        <v>120000</v>
      </c>
      <c r="D2" s="51"/>
      <c r="E2" s="81">
        <f>C2+D2</f>
        <v>120000</v>
      </c>
      <c r="F2" s="57"/>
    </row>
    <row r="3" spans="1:6" ht="16.5" customHeight="1">
      <c r="A3" s="199"/>
      <c r="B3" s="95" t="s">
        <v>80</v>
      </c>
      <c r="C3" s="97">
        <v>95000</v>
      </c>
      <c r="D3" s="103"/>
      <c r="E3" s="81">
        <f t="shared" ref="E3:E10" si="0">C3+D3</f>
        <v>95000</v>
      </c>
      <c r="F3" s="59"/>
    </row>
    <row r="4" spans="1:6" ht="16.5" customHeight="1">
      <c r="A4" s="199"/>
      <c r="B4" s="95" t="s">
        <v>81</v>
      </c>
      <c r="C4" s="97">
        <v>70000</v>
      </c>
      <c r="D4" s="103"/>
      <c r="E4" s="81">
        <f t="shared" si="0"/>
        <v>70000</v>
      </c>
      <c r="F4" s="59"/>
    </row>
    <row r="5" spans="1:6" ht="14.25">
      <c r="A5" s="199"/>
      <c r="B5" s="95" t="s">
        <v>81</v>
      </c>
      <c r="C5" s="97">
        <v>70000</v>
      </c>
      <c r="D5" s="103"/>
      <c r="E5" s="81">
        <f t="shared" si="0"/>
        <v>70000</v>
      </c>
      <c r="F5" s="59"/>
    </row>
    <row r="6" spans="1:6" ht="14.25">
      <c r="A6" s="199"/>
      <c r="B6" s="95" t="s">
        <v>82</v>
      </c>
      <c r="C6" s="97">
        <v>55000</v>
      </c>
      <c r="D6" s="103"/>
      <c r="E6" s="81">
        <f t="shared" si="0"/>
        <v>55000</v>
      </c>
      <c r="F6" s="59"/>
    </row>
    <row r="7" spans="1:6" ht="14.25">
      <c r="A7" s="199"/>
      <c r="B7" s="95" t="s">
        <v>82</v>
      </c>
      <c r="C7" s="97">
        <v>55000</v>
      </c>
      <c r="D7" s="103">
        <v>-55000</v>
      </c>
      <c r="E7" s="81">
        <f t="shared" si="0"/>
        <v>0</v>
      </c>
      <c r="F7" s="59" t="s">
        <v>149</v>
      </c>
    </row>
    <row r="8" spans="1:6" ht="16.5" customHeight="1">
      <c r="A8" s="199"/>
      <c r="B8" s="95" t="s">
        <v>84</v>
      </c>
      <c r="C8" s="97">
        <v>82000</v>
      </c>
      <c r="D8" s="103"/>
      <c r="E8" s="81">
        <f t="shared" si="0"/>
        <v>82000</v>
      </c>
      <c r="F8" s="59"/>
    </row>
    <row r="9" spans="1:6" ht="16.5" customHeight="1">
      <c r="A9" s="199"/>
      <c r="B9" s="43" t="s">
        <v>85</v>
      </c>
      <c r="C9" s="98">
        <v>100000</v>
      </c>
      <c r="D9" s="53"/>
      <c r="E9" s="81">
        <f t="shared" si="0"/>
        <v>100000</v>
      </c>
      <c r="F9" s="58"/>
    </row>
    <row r="10" spans="1:6" ht="16.5" customHeight="1" thickBot="1">
      <c r="A10" s="200"/>
      <c r="B10" s="44" t="s">
        <v>86</v>
      </c>
      <c r="C10" s="99">
        <v>72000</v>
      </c>
      <c r="D10" s="55"/>
      <c r="E10" s="81">
        <f t="shared" si="0"/>
        <v>72000</v>
      </c>
      <c r="F10" s="60"/>
    </row>
    <row r="11" spans="1:6" ht="16.5" customHeight="1" thickTop="1" thickBot="1">
      <c r="A11" s="211" t="s">
        <v>47</v>
      </c>
      <c r="B11" s="212"/>
      <c r="C11" s="106">
        <f>SUM(C2:C10)</f>
        <v>719000</v>
      </c>
      <c r="D11" s="143">
        <f>SUM(D2:D10)</f>
        <v>-55000</v>
      </c>
      <c r="E11" s="106">
        <f>SUM(E2:E10)</f>
        <v>664000</v>
      </c>
      <c r="F11" s="23"/>
    </row>
    <row r="12" spans="1:6" ht="16.5" customHeight="1">
      <c r="A12" s="213" t="s">
        <v>87</v>
      </c>
      <c r="B12" s="45" t="s">
        <v>88</v>
      </c>
      <c r="C12" s="100">
        <v>56442</v>
      </c>
      <c r="D12" s="51">
        <v>-4318</v>
      </c>
      <c r="E12" s="81">
        <f t="shared" ref="E12:E17" si="1">C12+D12</f>
        <v>52124</v>
      </c>
      <c r="F12" s="66" t="s">
        <v>89</v>
      </c>
    </row>
    <row r="13" spans="1:6" ht="16.5" customHeight="1">
      <c r="A13" s="199"/>
      <c r="B13" s="95" t="s">
        <v>90</v>
      </c>
      <c r="C13" s="100">
        <v>86400</v>
      </c>
      <c r="D13" s="103">
        <v>-6800</v>
      </c>
      <c r="E13" s="81">
        <f t="shared" si="1"/>
        <v>79600</v>
      </c>
      <c r="F13" s="91" t="s">
        <v>89</v>
      </c>
    </row>
    <row r="14" spans="1:6" ht="14.25">
      <c r="A14" s="199"/>
      <c r="B14" s="43" t="s">
        <v>91</v>
      </c>
      <c r="C14" s="97">
        <v>21600</v>
      </c>
      <c r="D14" s="103">
        <v>-1800</v>
      </c>
      <c r="E14" s="81">
        <f t="shared" si="1"/>
        <v>19800</v>
      </c>
      <c r="F14" s="59" t="s">
        <v>89</v>
      </c>
    </row>
    <row r="15" spans="1:6" ht="14.25">
      <c r="A15" s="199"/>
      <c r="B15" s="43" t="s">
        <v>92</v>
      </c>
      <c r="C15" s="97">
        <v>3600</v>
      </c>
      <c r="D15" s="55">
        <v>-200</v>
      </c>
      <c r="E15" s="81">
        <f t="shared" si="1"/>
        <v>3400</v>
      </c>
      <c r="F15" s="58" t="s">
        <v>89</v>
      </c>
    </row>
    <row r="16" spans="1:6" ht="16.5" customHeight="1">
      <c r="A16" s="199"/>
      <c r="B16" s="42"/>
      <c r="C16" s="101"/>
      <c r="D16" s="55"/>
      <c r="E16" s="81">
        <f t="shared" si="1"/>
        <v>0</v>
      </c>
      <c r="F16" s="59"/>
    </row>
    <row r="17" spans="1:6" ht="16.5" customHeight="1" thickBot="1">
      <c r="A17" s="200"/>
      <c r="B17" s="44"/>
      <c r="C17" s="64"/>
      <c r="D17" s="102"/>
      <c r="E17" s="81">
        <f t="shared" si="1"/>
        <v>0</v>
      </c>
      <c r="F17" s="73"/>
    </row>
    <row r="18" spans="1:6" ht="16.5" customHeight="1" thickTop="1" thickBot="1">
      <c r="A18" s="211" t="s">
        <v>47</v>
      </c>
      <c r="B18" s="212"/>
      <c r="C18" s="106">
        <f>SUM(C12:C17)</f>
        <v>168042</v>
      </c>
      <c r="D18" s="143">
        <f>SUM(D12:D17)</f>
        <v>-13118</v>
      </c>
      <c r="E18" s="106">
        <f>SUM(E12:E17)</f>
        <v>154924</v>
      </c>
      <c r="F18" s="25"/>
    </row>
    <row r="19" spans="1:6" ht="14.25" customHeight="1">
      <c r="A19" s="198" t="s">
        <v>93</v>
      </c>
      <c r="B19" s="43" t="s">
        <v>94</v>
      </c>
      <c r="C19" s="63">
        <v>84000</v>
      </c>
      <c r="D19" s="53"/>
      <c r="E19" s="81">
        <f>C19+D19</f>
        <v>84000</v>
      </c>
      <c r="F19" s="71"/>
    </row>
    <row r="20" spans="1:6" ht="16.5" customHeight="1">
      <c r="A20" s="199"/>
      <c r="B20" s="43" t="s">
        <v>95</v>
      </c>
      <c r="C20" s="63">
        <v>33600</v>
      </c>
      <c r="D20" s="53"/>
      <c r="E20" s="81">
        <f>C20+D20</f>
        <v>33600</v>
      </c>
      <c r="F20" s="71"/>
    </row>
    <row r="21" spans="1:6" ht="14.25">
      <c r="A21" s="199"/>
      <c r="B21" s="42" t="s">
        <v>96</v>
      </c>
      <c r="C21" s="104">
        <v>7500</v>
      </c>
      <c r="D21" s="55"/>
      <c r="E21" s="81">
        <f>C21+D21</f>
        <v>7500</v>
      </c>
      <c r="F21" s="78"/>
    </row>
    <row r="22" spans="1:6" ht="16.5" customHeight="1">
      <c r="A22" s="199"/>
      <c r="B22" s="43" t="s">
        <v>97</v>
      </c>
      <c r="C22" s="63">
        <v>13000</v>
      </c>
      <c r="D22" s="53"/>
      <c r="E22" s="81">
        <f>C22+D22</f>
        <v>13000</v>
      </c>
      <c r="F22" s="71"/>
    </row>
    <row r="23" spans="1:6" ht="16.5" customHeight="1" thickBot="1">
      <c r="A23" s="200"/>
      <c r="B23" s="44"/>
      <c r="C23" s="64"/>
      <c r="D23" s="102"/>
      <c r="E23" s="81">
        <f>C23+D23</f>
        <v>0</v>
      </c>
      <c r="F23" s="73"/>
    </row>
    <row r="24" spans="1:6" ht="16.5" customHeight="1" thickTop="1" thickBot="1">
      <c r="A24" s="211" t="s">
        <v>47</v>
      </c>
      <c r="B24" s="212"/>
      <c r="C24" s="106">
        <f>SUM(C19:C23)</f>
        <v>138100</v>
      </c>
      <c r="D24" s="143">
        <f>SUM(D19:D23)</f>
        <v>0</v>
      </c>
      <c r="E24" s="106">
        <f>SUM(E19:E23)</f>
        <v>138100</v>
      </c>
      <c r="F24" s="25"/>
    </row>
    <row r="25" spans="1:6" ht="16.5" customHeight="1">
      <c r="A25" s="198" t="s">
        <v>98</v>
      </c>
      <c r="B25" s="43" t="s">
        <v>99</v>
      </c>
      <c r="C25" s="103">
        <v>1000</v>
      </c>
      <c r="D25" s="103">
        <v>-1000</v>
      </c>
      <c r="E25" s="81">
        <f t="shared" ref="E25:E30" si="2">C25+D25</f>
        <v>0</v>
      </c>
      <c r="F25" s="76" t="s">
        <v>150</v>
      </c>
    </row>
    <row r="26" spans="1:6" ht="16.5" customHeight="1">
      <c r="A26" s="199"/>
      <c r="B26" s="43" t="s">
        <v>100</v>
      </c>
      <c r="C26" s="103">
        <v>1000</v>
      </c>
      <c r="D26" s="103">
        <v>-1000</v>
      </c>
      <c r="E26" s="81">
        <f t="shared" si="2"/>
        <v>0</v>
      </c>
      <c r="F26" s="77" t="s">
        <v>151</v>
      </c>
    </row>
    <row r="27" spans="1:6" ht="16.5" customHeight="1">
      <c r="A27" s="199"/>
      <c r="B27" s="42" t="s">
        <v>101</v>
      </c>
      <c r="C27" s="103">
        <v>700</v>
      </c>
      <c r="D27" s="103"/>
      <c r="E27" s="81">
        <f t="shared" si="2"/>
        <v>700</v>
      </c>
      <c r="F27" s="71"/>
    </row>
    <row r="28" spans="1:6" ht="16.5" customHeight="1">
      <c r="A28" s="199"/>
      <c r="B28" s="43" t="s">
        <v>102</v>
      </c>
      <c r="C28" s="105">
        <v>12000</v>
      </c>
      <c r="D28" s="105">
        <v>-6000</v>
      </c>
      <c r="E28" s="81">
        <f t="shared" si="2"/>
        <v>6000</v>
      </c>
      <c r="F28" s="78" t="s">
        <v>152</v>
      </c>
    </row>
    <row r="29" spans="1:6" ht="16.5" customHeight="1">
      <c r="A29" s="199"/>
      <c r="B29" s="42" t="s">
        <v>103</v>
      </c>
      <c r="C29" s="105">
        <v>3000</v>
      </c>
      <c r="D29" s="105">
        <v>-3000</v>
      </c>
      <c r="E29" s="81">
        <f t="shared" si="2"/>
        <v>0</v>
      </c>
      <c r="F29" s="78" t="s">
        <v>153</v>
      </c>
    </row>
    <row r="30" spans="1:6" ht="16.5" customHeight="1" thickBot="1">
      <c r="A30" s="200"/>
      <c r="B30" s="44" t="s">
        <v>104</v>
      </c>
      <c r="C30" s="102">
        <v>3000</v>
      </c>
      <c r="D30" s="102">
        <v>-3000</v>
      </c>
      <c r="E30" s="81">
        <f t="shared" si="2"/>
        <v>0</v>
      </c>
      <c r="F30" s="191" t="s">
        <v>154</v>
      </c>
    </row>
    <row r="31" spans="1:6" ht="16.5" customHeight="1" thickTop="1" thickBot="1">
      <c r="A31" s="211" t="s">
        <v>47</v>
      </c>
      <c r="B31" s="212"/>
      <c r="C31" s="106">
        <f>SUM(C25:C30)</f>
        <v>20700</v>
      </c>
      <c r="D31" s="143">
        <f>SUM(D25:D30)</f>
        <v>-14000</v>
      </c>
      <c r="E31" s="106">
        <f>SUM(E25:E30)</f>
        <v>6700</v>
      </c>
      <c r="F31" s="23"/>
    </row>
    <row r="32" spans="1:6" ht="29.1" customHeight="1">
      <c r="A32" s="198" t="s">
        <v>105</v>
      </c>
      <c r="B32" s="45" t="s">
        <v>106</v>
      </c>
      <c r="C32" s="103">
        <v>7500</v>
      </c>
      <c r="D32" s="103">
        <v>-7500</v>
      </c>
      <c r="E32" s="81">
        <f t="shared" ref="E32:E37" si="3">C32+D32</f>
        <v>0</v>
      </c>
      <c r="F32" s="70" t="s">
        <v>155</v>
      </c>
    </row>
    <row r="33" spans="1:6" ht="16.5" customHeight="1">
      <c r="A33" s="199"/>
      <c r="B33" s="43" t="s">
        <v>107</v>
      </c>
      <c r="C33" s="53">
        <v>10000</v>
      </c>
      <c r="D33" s="53"/>
      <c r="E33" s="81">
        <f t="shared" si="3"/>
        <v>10000</v>
      </c>
      <c r="F33" s="71"/>
    </row>
    <row r="34" spans="1:6" ht="16.5" customHeight="1">
      <c r="A34" s="199"/>
      <c r="B34" s="43" t="s">
        <v>108</v>
      </c>
      <c r="C34" s="53">
        <v>1200</v>
      </c>
      <c r="D34" s="53"/>
      <c r="E34" s="81">
        <f t="shared" si="3"/>
        <v>1200</v>
      </c>
      <c r="F34" s="71"/>
    </row>
    <row r="35" spans="1:6" ht="16.5" customHeight="1">
      <c r="A35" s="199"/>
      <c r="B35" s="43"/>
      <c r="C35" s="53"/>
      <c r="D35" s="53"/>
      <c r="E35" s="81">
        <f t="shared" si="3"/>
        <v>0</v>
      </c>
      <c r="F35" s="71"/>
    </row>
    <row r="36" spans="1:6" ht="16.5" customHeight="1">
      <c r="A36" s="199"/>
      <c r="B36" s="43"/>
      <c r="C36" s="53"/>
      <c r="D36" s="53"/>
      <c r="E36" s="81">
        <f t="shared" si="3"/>
        <v>0</v>
      </c>
      <c r="F36" s="72"/>
    </row>
    <row r="37" spans="1:6" ht="16.5" customHeight="1" thickBot="1">
      <c r="A37" s="200"/>
      <c r="B37" s="44"/>
      <c r="C37" s="102"/>
      <c r="D37" s="102"/>
      <c r="E37" s="81">
        <f t="shared" si="3"/>
        <v>0</v>
      </c>
      <c r="F37" s="73"/>
    </row>
    <row r="38" spans="1:6" ht="16.5" customHeight="1" thickTop="1" thickBot="1">
      <c r="A38" s="211" t="s">
        <v>47</v>
      </c>
      <c r="B38" s="212"/>
      <c r="C38" s="106">
        <f>SUM(C32:C37)</f>
        <v>18700</v>
      </c>
      <c r="D38" s="143">
        <f>SUM(D32:D37)</f>
        <v>-7500</v>
      </c>
      <c r="E38" s="106">
        <f>SUM(E32:E37)</f>
        <v>11200</v>
      </c>
      <c r="F38" s="25"/>
    </row>
    <row r="39" spans="1:6" ht="16.5" customHeight="1">
      <c r="A39" s="198" t="s">
        <v>109</v>
      </c>
      <c r="B39" s="45" t="s">
        <v>110</v>
      </c>
      <c r="C39" s="103">
        <v>25000</v>
      </c>
      <c r="D39" s="103"/>
      <c r="E39" s="81">
        <f t="shared" ref="E39:E45" si="4">C39+D39</f>
        <v>25000</v>
      </c>
      <c r="F39" s="70"/>
    </row>
    <row r="40" spans="1:6" ht="16.5" customHeight="1">
      <c r="A40" s="199"/>
      <c r="B40" s="43" t="s">
        <v>112</v>
      </c>
      <c r="C40" s="53">
        <v>70000</v>
      </c>
      <c r="D40" s="53">
        <v>-10000</v>
      </c>
      <c r="E40" s="81">
        <f t="shared" si="4"/>
        <v>60000</v>
      </c>
      <c r="F40" s="71" t="s">
        <v>156</v>
      </c>
    </row>
    <row r="41" spans="1:6" ht="16.5" customHeight="1">
      <c r="A41" s="199"/>
      <c r="B41" s="43"/>
      <c r="C41" s="53"/>
      <c r="D41" s="53"/>
      <c r="E41" s="81">
        <f t="shared" si="4"/>
        <v>0</v>
      </c>
      <c r="F41" s="71"/>
    </row>
    <row r="42" spans="1:6" ht="16.5" customHeight="1">
      <c r="A42" s="199"/>
      <c r="B42" s="43"/>
      <c r="C42" s="53"/>
      <c r="D42" s="53"/>
      <c r="E42" s="81">
        <f t="shared" si="4"/>
        <v>0</v>
      </c>
      <c r="F42" s="71"/>
    </row>
    <row r="43" spans="1:6" ht="16.5" customHeight="1">
      <c r="A43" s="199"/>
      <c r="B43" s="42"/>
      <c r="C43" s="55"/>
      <c r="D43" s="55"/>
      <c r="E43" s="81">
        <f t="shared" si="4"/>
        <v>0</v>
      </c>
      <c r="F43" s="78"/>
    </row>
    <row r="44" spans="1:6" ht="16.5" customHeight="1">
      <c r="A44" s="199"/>
      <c r="B44" s="42"/>
      <c r="C44" s="55"/>
      <c r="D44" s="55"/>
      <c r="E44" s="81">
        <f t="shared" si="4"/>
        <v>0</v>
      </c>
      <c r="F44" s="78"/>
    </row>
    <row r="45" spans="1:6" ht="16.5" customHeight="1" thickBot="1">
      <c r="A45" s="200"/>
      <c r="B45" s="44"/>
      <c r="C45" s="102"/>
      <c r="D45" s="102"/>
      <c r="E45" s="81">
        <f t="shared" si="4"/>
        <v>0</v>
      </c>
      <c r="F45" s="73"/>
    </row>
    <row r="46" spans="1:6" ht="16.5" customHeight="1" thickTop="1" thickBot="1">
      <c r="A46" s="211" t="s">
        <v>47</v>
      </c>
      <c r="B46" s="212"/>
      <c r="C46" s="79">
        <f>SUM(C39:C45)</f>
        <v>95000</v>
      </c>
      <c r="D46" s="79">
        <f>SUM(D39:D45)</f>
        <v>-10000</v>
      </c>
      <c r="E46" s="79">
        <f>SUM(E39:E45)</f>
        <v>85000</v>
      </c>
      <c r="F46" s="25"/>
    </row>
    <row r="47" spans="1:6" ht="16.5" customHeight="1" thickTop="1" thickBot="1">
      <c r="A47" s="28" t="s">
        <v>113</v>
      </c>
      <c r="B47" s="29"/>
      <c r="C47" s="30"/>
      <c r="D47" s="80">
        <f>SUM(D11,D18,D24,D31,D38,D46)</f>
        <v>-99618</v>
      </c>
      <c r="E47" s="141"/>
      <c r="F47" s="32"/>
    </row>
    <row r="48" spans="1:6" ht="16.5" customHeight="1" thickTop="1" thickBot="1">
      <c r="A48" s="28" t="s">
        <v>114</v>
      </c>
      <c r="B48" s="29"/>
      <c r="C48" s="80">
        <f>SUM(C11,C18,C24,C31,C38,C46)</f>
        <v>1159542</v>
      </c>
      <c r="D48" s="142"/>
      <c r="E48" s="80">
        <f>SUM(E11,E18,E24,E31,E38,E46)</f>
        <v>1059924</v>
      </c>
      <c r="F48" s="108"/>
    </row>
    <row r="49" spans="1:6" ht="16.5" customHeight="1" thickBot="1">
      <c r="A49" s="35"/>
      <c r="B49" s="36"/>
      <c r="C49" s="37"/>
      <c r="D49" s="38"/>
      <c r="E49" s="38"/>
      <c r="F49" s="39"/>
    </row>
    <row r="50" spans="1:6" ht="17.100000000000001" customHeight="1" thickTop="1" thickBot="1">
      <c r="A50" s="92" t="s">
        <v>115</v>
      </c>
      <c r="B50" s="93"/>
      <c r="C50" s="25"/>
      <c r="D50" s="107">
        <f>(+D47/C48)</f>
        <v>-8.5911506439611499E-2</v>
      </c>
      <c r="E50" s="140"/>
      <c r="F50" s="40"/>
    </row>
    <row r="51" spans="1:6" ht="15.75" customHeight="1">
      <c r="A51" s="94"/>
      <c r="B51" s="94"/>
      <c r="C51" s="94"/>
      <c r="D51" s="94"/>
      <c r="E51" s="94"/>
      <c r="F51" s="94"/>
    </row>
    <row r="52" spans="1:6" ht="15">
      <c r="A52" s="46" t="s">
        <v>17</v>
      </c>
    </row>
    <row r="53" spans="1:6" ht="15">
      <c r="A53" s="47" t="s">
        <v>67</v>
      </c>
      <c r="B53" s="48" t="s">
        <v>116</v>
      </c>
    </row>
    <row r="54" spans="1:6" ht="15">
      <c r="A54" s="49" t="s">
        <v>69</v>
      </c>
      <c r="B54" s="48" t="s">
        <v>70</v>
      </c>
    </row>
    <row r="55" spans="1:6" ht="15">
      <c r="A55" s="50" t="s">
        <v>71</v>
      </c>
      <c r="B55" s="48" t="s">
        <v>72</v>
      </c>
    </row>
  </sheetData>
  <mergeCells count="12">
    <mergeCell ref="A31:B31"/>
    <mergeCell ref="A38:B38"/>
    <mergeCell ref="A46:B46"/>
    <mergeCell ref="A19:A23"/>
    <mergeCell ref="A25:A30"/>
    <mergeCell ref="A32:A37"/>
    <mergeCell ref="A39:A45"/>
    <mergeCell ref="A2:A10"/>
    <mergeCell ref="A11:B11"/>
    <mergeCell ref="A12:A17"/>
    <mergeCell ref="A18:B18"/>
    <mergeCell ref="A24:B24"/>
  </mergeCells>
  <phoneticPr fontId="3" type="noConversion"/>
  <pageMargins left="0.25" right="0.25" top="1" bottom="0.5" header="0.5" footer="0.17"/>
  <pageSetup scale="72" fitToWidth="0" orientation="portrait" r:id="rId1"/>
  <headerFooter alignWithMargins="0">
    <oddHeader>&amp;C&amp;"Arial,Bold"&amp;12Scenario Planning &amp;A</oddHeader>
    <oddFooter>&amp;CTemplate created by Propel Nonprofits. Released under Creative Commons license to encourage adaption; no rights asserted. 
www propelnonprofits.org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894BCE4D78E244B15A3C049E7972C8" ma:contentTypeVersion="22" ma:contentTypeDescription="Create a new document." ma:contentTypeScope="" ma:versionID="a9e3868fb49358bb5177b13d7c21109c">
  <xsd:schema xmlns:xsd="http://www.w3.org/2001/XMLSchema" xmlns:xs="http://www.w3.org/2001/XMLSchema" xmlns:p="http://schemas.microsoft.com/office/2006/metadata/properties" xmlns:ns1="http://schemas.microsoft.com/sharepoint/v3" xmlns:ns2="b6460c4c-5abb-428b-9428-17d2fade1728" xmlns:ns3="7207902c-c1af-43d7-9692-fc89e4f0cc2f" targetNamespace="http://schemas.microsoft.com/office/2006/metadata/properties" ma:root="true" ma:fieldsID="fcfc9b7a7278498686b96435c73c13fe" ns1:_="" ns2:_="" ns3:_="">
    <xsd:import namespace="http://schemas.microsoft.com/sharepoint/v3"/>
    <xsd:import namespace="b6460c4c-5abb-428b-9428-17d2fade1728"/>
    <xsd:import namespace="7207902c-c1af-43d7-9692-fc89e4f0cc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igrationSourceURL" minOccurs="0"/>
                <xsd:element ref="ns2:MediaServiceDateTaken" minOccurs="0"/>
                <xsd:element ref="ns2:MediaServiceAutoTags" minOccurs="0"/>
                <xsd:element ref="ns2:MediaServiceOCR" minOccurs="0"/>
                <xsd:element ref="ns2:MediaServiceLocation" minOccurs="0"/>
                <xsd:element ref="ns2:Hyperlink"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460c4c-5abb-428b-9428-17d2fade1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igrationSourceURL" ma:index="12" nillable="true" ma:displayName="MigrationSourceURL" ma:internalName="MigrationSourceURL">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Hyperlink" ma:index="17"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0f8528-5c17-4612-ab6b-ad60883264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902c-c1af-43d7-9692-fc89e4f0cc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d7f7a921-e1c8-4113-8fd1-8ee827b4c6c9}" ma:internalName="TaxCatchAll" ma:showField="CatchAllData" ma:web="7207902c-c1af-43d7-9692-fc89e4f0cc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7207902c-c1af-43d7-9692-fc89e4f0cc2f" xsi:nil="true"/>
    <_ip_UnifiedCompliancePolicyUIAction xmlns="http://schemas.microsoft.com/sharepoint/v3" xsi:nil="true"/>
    <Hyperlink xmlns="b6460c4c-5abb-428b-9428-17d2fade1728">
      <Url xsi:nil="true"/>
      <Description xsi:nil="true"/>
    </Hyperlink>
    <MigrationSourceURL xmlns="b6460c4c-5abb-428b-9428-17d2fade1728" xsi:nil="true"/>
    <lcf76f155ced4ddcb4097134ff3c332f xmlns="b6460c4c-5abb-428b-9428-17d2fade1728">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EE606A2D-86C6-4037-BDB9-6311C7EC2B27}"/>
</file>

<file path=customXml/itemProps2.xml><?xml version="1.0" encoding="utf-8"?>
<ds:datastoreItem xmlns:ds="http://schemas.openxmlformats.org/officeDocument/2006/customXml" ds:itemID="{2B2EB2B6-9C14-46F3-83C5-39C8BC5C17B3}"/>
</file>

<file path=customXml/itemProps3.xml><?xml version="1.0" encoding="utf-8"?>
<ds:datastoreItem xmlns:ds="http://schemas.openxmlformats.org/officeDocument/2006/customXml" ds:itemID="{7E558252-6E1E-4D1F-861C-4E1DCF99B3AD}"/>
</file>

<file path=customXml/itemProps4.xml><?xml version="1.0" encoding="utf-8"?>
<ds:datastoreItem xmlns:ds="http://schemas.openxmlformats.org/officeDocument/2006/customXml" ds:itemID="{662A5480-81C8-4480-A052-5FE8521A7E60}"/>
</file>

<file path=docProps/app.xml><?xml version="1.0" encoding="utf-8"?>
<Properties xmlns="http://schemas.openxmlformats.org/officeDocument/2006/extended-properties" xmlns:vt="http://schemas.openxmlformats.org/officeDocument/2006/docPropsVTypes">
  <Application>Microsoft Excel Online</Application>
  <Manager/>
  <Company>SH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MVigeant</dc:creator>
  <cp:keywords/>
  <dc:description/>
  <cp:lastModifiedBy/>
  <cp:revision/>
  <dcterms:created xsi:type="dcterms:W3CDTF">2008-10-30T17:47:33Z</dcterms:created>
  <dcterms:modified xsi:type="dcterms:W3CDTF">2025-08-04T17:17:57Z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PROPEL\Domain Admins</vt:lpwstr>
  </property>
  <property fmtid="{D5CDD505-2E9C-101B-9397-08002B2CF9AE}" pid="3" name="Order">
    <vt:lpwstr>27959800.0000000</vt:lpwstr>
  </property>
  <property fmtid="{D5CDD505-2E9C-101B-9397-08002B2CF9AE}" pid="4" name="display_urn:schemas-microsoft-com:office:office#Author">
    <vt:lpwstr>PROPEL\Domain Admins</vt:lpwstr>
  </property>
  <property fmtid="{D5CDD505-2E9C-101B-9397-08002B2CF9AE}" pid="5" name="ContentTypeId">
    <vt:lpwstr>0x01010075894BCE4D78E244B15A3C049E7972C8</vt:lpwstr>
  </property>
  <property fmtid="{D5CDD505-2E9C-101B-9397-08002B2CF9AE}" pid="6" name="MediaServiceImageTags">
    <vt:lpwstr/>
  </property>
</Properties>
</file>